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F20A8D72-A832-4FDB-B7BE-540D71EEE704}" xr6:coauthVersionLast="45" xr6:coauthVersionMax="45" xr10:uidLastSave="{00000000-0000-0000-0000-000000000000}"/>
  <bookViews>
    <workbookView xWindow="-120" yWindow="-120" windowWidth="38640" windowHeight="15840" activeTab="1"/>
  </bookViews>
  <sheets>
    <sheet name="logistyka, organizacja i techno" sheetId="1" r:id="rId1"/>
    <sheet name="urządzenia mechatroniczne w tr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R17" i="1"/>
  <c r="AL17" i="1"/>
  <c r="AL24" i="1"/>
  <c r="BE17" i="1"/>
  <c r="BX17" i="1"/>
  <c r="CQ17" i="1"/>
  <c r="F18" i="1"/>
  <c r="I18" i="1"/>
  <c r="J18" i="1"/>
  <c r="H18" i="1"/>
  <c r="K18" i="1"/>
  <c r="L18" i="1"/>
  <c r="M18" i="1"/>
  <c r="N18" i="1"/>
  <c r="O18" i="1"/>
  <c r="P18" i="1"/>
  <c r="R18" i="1"/>
  <c r="AL18" i="1"/>
  <c r="BE18" i="1"/>
  <c r="BX18" i="1"/>
  <c r="CQ18" i="1"/>
  <c r="I19" i="1"/>
  <c r="H19" i="1"/>
  <c r="K19" i="1"/>
  <c r="L19" i="1"/>
  <c r="M19" i="1"/>
  <c r="N19" i="1"/>
  <c r="O19" i="1"/>
  <c r="P19" i="1"/>
  <c r="R19" i="1"/>
  <c r="S19" i="1"/>
  <c r="S24" i="1"/>
  <c r="AL19" i="1"/>
  <c r="AM19" i="1"/>
  <c r="AM24" i="1"/>
  <c r="AO19" i="1"/>
  <c r="J19" i="1"/>
  <c r="AQ19" i="1"/>
  <c r="BX19" i="1"/>
  <c r="CQ19" i="1"/>
  <c r="I20" i="1"/>
  <c r="J20" i="1"/>
  <c r="K20" i="1"/>
  <c r="M20" i="1"/>
  <c r="N20" i="1"/>
  <c r="O20" i="1"/>
  <c r="P20" i="1"/>
  <c r="R20" i="1"/>
  <c r="S20" i="1"/>
  <c r="AA20" i="1"/>
  <c r="AK20" i="1"/>
  <c r="AL20" i="1"/>
  <c r="BE20" i="1"/>
  <c r="BX20" i="1"/>
  <c r="CQ20" i="1"/>
  <c r="J21" i="1"/>
  <c r="J24" i="1"/>
  <c r="K21" i="1"/>
  <c r="L21" i="1"/>
  <c r="M21" i="1"/>
  <c r="N21" i="1"/>
  <c r="O21" i="1"/>
  <c r="P21" i="1"/>
  <c r="P24" i="1"/>
  <c r="R21" i="1"/>
  <c r="S21" i="1"/>
  <c r="AL21" i="1"/>
  <c r="AM21" i="1"/>
  <c r="I21" i="1"/>
  <c r="H21" i="1"/>
  <c r="AQ21" i="1"/>
  <c r="BE21" i="1"/>
  <c r="BX21" i="1"/>
  <c r="F21" i="1"/>
  <c r="CQ21" i="1"/>
  <c r="F22" i="1"/>
  <c r="I22" i="1"/>
  <c r="J22" i="1"/>
  <c r="H22" i="1"/>
  <c r="K22" i="1"/>
  <c r="L22" i="1"/>
  <c r="M22" i="1"/>
  <c r="N22" i="1"/>
  <c r="O22" i="1"/>
  <c r="P22" i="1"/>
  <c r="R22" i="1"/>
  <c r="AL22" i="1"/>
  <c r="BE22" i="1"/>
  <c r="BX22" i="1"/>
  <c r="CQ22" i="1"/>
  <c r="I23" i="1"/>
  <c r="J23" i="1"/>
  <c r="K23" i="1"/>
  <c r="L23" i="1"/>
  <c r="M23" i="1"/>
  <c r="N23" i="1"/>
  <c r="O23" i="1"/>
  <c r="P23" i="1"/>
  <c r="R23" i="1"/>
  <c r="AL23" i="1"/>
  <c r="BE23" i="1"/>
  <c r="BX23" i="1"/>
  <c r="CQ23" i="1"/>
  <c r="N24" i="1"/>
  <c r="R24" i="1"/>
  <c r="T24" i="1"/>
  <c r="U24" i="1"/>
  <c r="V24" i="1"/>
  <c r="W24" i="1"/>
  <c r="X24" i="1"/>
  <c r="Y24" i="1"/>
  <c r="Z24" i="1"/>
  <c r="AB24" i="1"/>
  <c r="AC24" i="1"/>
  <c r="AD24" i="1"/>
  <c r="AE24" i="1"/>
  <c r="AF24" i="1"/>
  <c r="AG24" i="1"/>
  <c r="AH24" i="1"/>
  <c r="AI24" i="1"/>
  <c r="AJ24" i="1"/>
  <c r="AK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F26" i="1"/>
  <c r="F27" i="1"/>
  <c r="I26" i="1"/>
  <c r="J26" i="1"/>
  <c r="J27" i="1"/>
  <c r="K26" i="1"/>
  <c r="L26" i="1"/>
  <c r="L27" i="1"/>
  <c r="M26" i="1"/>
  <c r="N26" i="1"/>
  <c r="N27" i="1"/>
  <c r="O26" i="1"/>
  <c r="P26" i="1"/>
  <c r="P27" i="1"/>
  <c r="R26" i="1"/>
  <c r="R27" i="1"/>
  <c r="AL26" i="1"/>
  <c r="BE26" i="1"/>
  <c r="BE27" i="1"/>
  <c r="BX26" i="1"/>
  <c r="CQ26" i="1"/>
  <c r="CQ27" i="1"/>
  <c r="I27" i="1"/>
  <c r="K27" i="1"/>
  <c r="M27" i="1"/>
  <c r="O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G29" i="1"/>
  <c r="J29" i="1"/>
  <c r="L29" i="1"/>
  <c r="M29" i="1"/>
  <c r="N29" i="1"/>
  <c r="O29" i="1"/>
  <c r="P29" i="1"/>
  <c r="S29" i="1"/>
  <c r="AL29" i="1"/>
  <c r="AM29" i="1"/>
  <c r="I29" i="1"/>
  <c r="AQ29" i="1"/>
  <c r="AR29" i="1"/>
  <c r="BD29" i="1"/>
  <c r="R29" i="1"/>
  <c r="BE29" i="1"/>
  <c r="BX29" i="1"/>
  <c r="CQ29" i="1"/>
  <c r="I30" i="1"/>
  <c r="J30" i="1"/>
  <c r="K30" i="1"/>
  <c r="L30" i="1"/>
  <c r="M30" i="1"/>
  <c r="M39" i="1"/>
  <c r="N30" i="1"/>
  <c r="O30" i="1"/>
  <c r="P30" i="1"/>
  <c r="R30" i="1"/>
  <c r="AL30" i="1"/>
  <c r="BE30" i="1"/>
  <c r="BX30" i="1"/>
  <c r="CQ30" i="1"/>
  <c r="F31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I32" i="1"/>
  <c r="J32" i="1"/>
  <c r="K32" i="1"/>
  <c r="L32" i="1"/>
  <c r="M32" i="1"/>
  <c r="N32" i="1"/>
  <c r="O32" i="1"/>
  <c r="P32" i="1"/>
  <c r="R32" i="1"/>
  <c r="AL32" i="1"/>
  <c r="BE32" i="1"/>
  <c r="BX32" i="1"/>
  <c r="CQ32" i="1"/>
  <c r="J33" i="1"/>
  <c r="K33" i="1"/>
  <c r="L33" i="1"/>
  <c r="N33" i="1"/>
  <c r="O33" i="1"/>
  <c r="P33" i="1"/>
  <c r="S33" i="1"/>
  <c r="AL33" i="1"/>
  <c r="AM33" i="1"/>
  <c r="I33" i="1"/>
  <c r="H33" i="1"/>
  <c r="AQ33" i="1"/>
  <c r="AV33" i="1"/>
  <c r="M33" i="1"/>
  <c r="BD33" i="1"/>
  <c r="BX33" i="1"/>
  <c r="CQ33" i="1"/>
  <c r="I34" i="1"/>
  <c r="J34" i="1"/>
  <c r="H34" i="1"/>
  <c r="K34" i="1"/>
  <c r="L34" i="1"/>
  <c r="M34" i="1"/>
  <c r="N34" i="1"/>
  <c r="O34" i="1"/>
  <c r="P34" i="1"/>
  <c r="R34" i="1"/>
  <c r="AL34" i="1"/>
  <c r="G34" i="1"/>
  <c r="BE34" i="1"/>
  <c r="F34" i="1"/>
  <c r="BX34" i="1"/>
  <c r="CQ34" i="1"/>
  <c r="G35" i="1"/>
  <c r="J35" i="1"/>
  <c r="L35" i="1"/>
  <c r="M35" i="1"/>
  <c r="N35" i="1"/>
  <c r="O35" i="1"/>
  <c r="P35" i="1"/>
  <c r="S35" i="1"/>
  <c r="AL35" i="1"/>
  <c r="AM35" i="1"/>
  <c r="I35" i="1"/>
  <c r="AQ35" i="1"/>
  <c r="AR35" i="1"/>
  <c r="K35" i="1"/>
  <c r="BD35" i="1"/>
  <c r="R35" i="1"/>
  <c r="BE35" i="1"/>
  <c r="BX35" i="1"/>
  <c r="CQ35" i="1"/>
  <c r="I36" i="1"/>
  <c r="J36" i="1"/>
  <c r="K36" i="1"/>
  <c r="L36" i="1"/>
  <c r="M36" i="1"/>
  <c r="N36" i="1"/>
  <c r="O36" i="1"/>
  <c r="P36" i="1"/>
  <c r="R36" i="1"/>
  <c r="AL36" i="1"/>
  <c r="BE36" i="1"/>
  <c r="BX36" i="1"/>
  <c r="CQ36" i="1"/>
  <c r="J37" i="1"/>
  <c r="K37" i="1"/>
  <c r="L37" i="1"/>
  <c r="N37" i="1"/>
  <c r="O37" i="1"/>
  <c r="P37" i="1"/>
  <c r="S37" i="1"/>
  <c r="AL37" i="1"/>
  <c r="AM37" i="1"/>
  <c r="I37" i="1"/>
  <c r="H37" i="1"/>
  <c r="AQ37" i="1"/>
  <c r="AV37" i="1"/>
  <c r="M37" i="1"/>
  <c r="BD37" i="1"/>
  <c r="R37" i="1"/>
  <c r="BX37" i="1"/>
  <c r="CQ37" i="1"/>
  <c r="H38" i="1"/>
  <c r="K38" i="1"/>
  <c r="L38" i="1"/>
  <c r="M38" i="1"/>
  <c r="N38" i="1"/>
  <c r="O38" i="1"/>
  <c r="P38" i="1"/>
  <c r="R38" i="1"/>
  <c r="S38" i="1"/>
  <c r="AL38" i="1"/>
  <c r="AM38" i="1"/>
  <c r="I38" i="1"/>
  <c r="AO38" i="1"/>
  <c r="J38" i="1"/>
  <c r="AQ38" i="1"/>
  <c r="BE38" i="1"/>
  <c r="BX38" i="1"/>
  <c r="CQ38" i="1"/>
  <c r="I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M39" i="1"/>
  <c r="AN39" i="1"/>
  <c r="AO39" i="1"/>
  <c r="AP39" i="1"/>
  <c r="AQ39" i="1"/>
  <c r="AS39" i="1"/>
  <c r="AT39" i="1"/>
  <c r="AU39" i="1"/>
  <c r="AV39" i="1"/>
  <c r="AW39" i="1"/>
  <c r="AX39" i="1"/>
  <c r="AY39" i="1"/>
  <c r="AZ39" i="1"/>
  <c r="BA39" i="1"/>
  <c r="BB39" i="1"/>
  <c r="BC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I41" i="1"/>
  <c r="J41" i="1"/>
  <c r="K41" i="1"/>
  <c r="L41" i="1"/>
  <c r="N41" i="1"/>
  <c r="O41" i="1"/>
  <c r="P41" i="1"/>
  <c r="S41" i="1"/>
  <c r="AL41" i="1"/>
  <c r="AV41" i="1"/>
  <c r="M41" i="1"/>
  <c r="BD41" i="1"/>
  <c r="R41" i="1"/>
  <c r="BE41" i="1"/>
  <c r="BX41" i="1"/>
  <c r="CQ41" i="1"/>
  <c r="I42" i="1"/>
  <c r="J42" i="1"/>
  <c r="K42" i="1"/>
  <c r="L42" i="1"/>
  <c r="M42" i="1"/>
  <c r="N42" i="1"/>
  <c r="O42" i="1"/>
  <c r="P42" i="1"/>
  <c r="R42" i="1"/>
  <c r="AL42" i="1"/>
  <c r="BE42" i="1"/>
  <c r="BX42" i="1"/>
  <c r="CQ42" i="1"/>
  <c r="I43" i="1"/>
  <c r="J43" i="1"/>
  <c r="K43" i="1"/>
  <c r="L43" i="1"/>
  <c r="M43" i="1"/>
  <c r="N43" i="1"/>
  <c r="O43" i="1"/>
  <c r="P43" i="1"/>
  <c r="R43" i="1"/>
  <c r="AL43" i="1"/>
  <c r="F43" i="1"/>
  <c r="BE43" i="1"/>
  <c r="BX43" i="1"/>
  <c r="BX52" i="1"/>
  <c r="CQ43" i="1"/>
  <c r="I44" i="1"/>
  <c r="J44" i="1"/>
  <c r="H44" i="1"/>
  <c r="K44" i="1"/>
  <c r="L44" i="1"/>
  <c r="M44" i="1"/>
  <c r="N44" i="1"/>
  <c r="O44" i="1"/>
  <c r="P44" i="1"/>
  <c r="R44" i="1"/>
  <c r="AL44" i="1"/>
  <c r="BE44" i="1"/>
  <c r="F44" i="1"/>
  <c r="BX44" i="1"/>
  <c r="CQ44" i="1"/>
  <c r="I45" i="1"/>
  <c r="J45" i="1"/>
  <c r="K45" i="1"/>
  <c r="L45" i="1"/>
  <c r="M45" i="1"/>
  <c r="N45" i="1"/>
  <c r="O45" i="1"/>
  <c r="P45" i="1"/>
  <c r="R45" i="1"/>
  <c r="AL45" i="1"/>
  <c r="G45" i="1"/>
  <c r="BE45" i="1"/>
  <c r="BX45" i="1"/>
  <c r="CQ45" i="1"/>
  <c r="I46" i="1"/>
  <c r="J46" i="1"/>
  <c r="H46" i="1"/>
  <c r="K46" i="1"/>
  <c r="L46" i="1"/>
  <c r="M46" i="1"/>
  <c r="N46" i="1"/>
  <c r="O46" i="1"/>
  <c r="P46" i="1"/>
  <c r="R46" i="1"/>
  <c r="AL46" i="1"/>
  <c r="BE46" i="1"/>
  <c r="F46" i="1"/>
  <c r="BX46" i="1"/>
  <c r="CQ46" i="1"/>
  <c r="I47" i="1"/>
  <c r="J47" i="1"/>
  <c r="K47" i="1"/>
  <c r="L47" i="1"/>
  <c r="M47" i="1"/>
  <c r="N47" i="1"/>
  <c r="O47" i="1"/>
  <c r="P47" i="1"/>
  <c r="Q47" i="1"/>
  <c r="S47" i="1"/>
  <c r="AL47" i="1"/>
  <c r="F47" i="1"/>
  <c r="AM47" i="1"/>
  <c r="AQ47" i="1"/>
  <c r="AR47" i="1"/>
  <c r="BD47" i="1"/>
  <c r="R47" i="1"/>
  <c r="BE47" i="1"/>
  <c r="BX47" i="1"/>
  <c r="CQ47" i="1"/>
  <c r="J48" i="1"/>
  <c r="K48" i="1"/>
  <c r="L48" i="1"/>
  <c r="N48" i="1"/>
  <c r="O48" i="1"/>
  <c r="P48" i="1"/>
  <c r="S48" i="1"/>
  <c r="AL48" i="1"/>
  <c r="AM48" i="1"/>
  <c r="G48" i="1"/>
  <c r="AQ48" i="1"/>
  <c r="AV48" i="1"/>
  <c r="M48" i="1"/>
  <c r="BD48" i="1"/>
  <c r="R48" i="1"/>
  <c r="BE48" i="1"/>
  <c r="Q48" i="1"/>
  <c r="BX48" i="1"/>
  <c r="CQ48" i="1"/>
  <c r="I49" i="1"/>
  <c r="J49" i="1"/>
  <c r="K49" i="1"/>
  <c r="L49" i="1"/>
  <c r="M49" i="1"/>
  <c r="N49" i="1"/>
  <c r="O49" i="1"/>
  <c r="P49" i="1"/>
  <c r="R49" i="1"/>
  <c r="AL49" i="1"/>
  <c r="G49" i="1"/>
  <c r="BE49" i="1"/>
  <c r="BX49" i="1"/>
  <c r="CQ49" i="1"/>
  <c r="I50" i="1"/>
  <c r="J50" i="1"/>
  <c r="H50" i="1"/>
  <c r="K50" i="1"/>
  <c r="L50" i="1"/>
  <c r="M50" i="1"/>
  <c r="N50" i="1"/>
  <c r="O50" i="1"/>
  <c r="P50" i="1"/>
  <c r="R50" i="1"/>
  <c r="AL50" i="1"/>
  <c r="BE50" i="1"/>
  <c r="F50" i="1"/>
  <c r="BX50" i="1"/>
  <c r="CQ50" i="1"/>
  <c r="I51" i="1"/>
  <c r="J51" i="1"/>
  <c r="K51" i="1"/>
  <c r="L51" i="1"/>
  <c r="M51" i="1"/>
  <c r="N51" i="1"/>
  <c r="O51" i="1"/>
  <c r="P51" i="1"/>
  <c r="R51" i="1"/>
  <c r="AL51" i="1"/>
  <c r="G51" i="1"/>
  <c r="BE51" i="1"/>
  <c r="BX51" i="1"/>
  <c r="CQ51" i="1"/>
  <c r="J52" i="1"/>
  <c r="L52" i="1"/>
  <c r="N52" i="1"/>
  <c r="P52" i="1"/>
  <c r="R52" i="1"/>
  <c r="T52" i="1"/>
  <c r="T83" i="1"/>
  <c r="U52" i="1"/>
  <c r="V52" i="1"/>
  <c r="V83" i="1"/>
  <c r="W52" i="1"/>
  <c r="X52" i="1"/>
  <c r="X83" i="1"/>
  <c r="Y52" i="1"/>
  <c r="Z52" i="1"/>
  <c r="Z83" i="1"/>
  <c r="AA52" i="1"/>
  <c r="AB52" i="1"/>
  <c r="AC52" i="1"/>
  <c r="AD52" i="1"/>
  <c r="AE52" i="1"/>
  <c r="AF52" i="1"/>
  <c r="AG52" i="1"/>
  <c r="AH52" i="1"/>
  <c r="AI52" i="1"/>
  <c r="AJ52" i="1"/>
  <c r="AK52" i="1"/>
  <c r="AN52" i="1"/>
  <c r="AN83" i="1"/>
  <c r="AO52" i="1"/>
  <c r="AP52" i="1"/>
  <c r="AP83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I54" i="1"/>
  <c r="J54" i="1"/>
  <c r="H54" i="1"/>
  <c r="K54" i="1"/>
  <c r="L54" i="1"/>
  <c r="M54" i="1"/>
  <c r="N54" i="1"/>
  <c r="O54" i="1"/>
  <c r="P54" i="1"/>
  <c r="R54" i="1"/>
  <c r="AL54" i="1"/>
  <c r="BE54" i="1"/>
  <c r="F54" i="1"/>
  <c r="BX54" i="1"/>
  <c r="CQ54" i="1"/>
  <c r="I55" i="1"/>
  <c r="J55" i="1"/>
  <c r="K55" i="1"/>
  <c r="L55" i="1"/>
  <c r="M55" i="1"/>
  <c r="N55" i="1"/>
  <c r="O55" i="1"/>
  <c r="P55" i="1"/>
  <c r="R55" i="1"/>
  <c r="AL55" i="1"/>
  <c r="BE55" i="1"/>
  <c r="BX55" i="1"/>
  <c r="CQ55" i="1"/>
  <c r="F56" i="1"/>
  <c r="I56" i="1"/>
  <c r="J56" i="1"/>
  <c r="H56" i="1"/>
  <c r="K56" i="1"/>
  <c r="L56" i="1"/>
  <c r="M56" i="1"/>
  <c r="N56" i="1"/>
  <c r="O56" i="1"/>
  <c r="P56" i="1"/>
  <c r="R56" i="1"/>
  <c r="AL56" i="1"/>
  <c r="BE56" i="1"/>
  <c r="BX56" i="1"/>
  <c r="CQ56" i="1"/>
  <c r="I57" i="1"/>
  <c r="J57" i="1"/>
  <c r="K57" i="1"/>
  <c r="L57" i="1"/>
  <c r="M57" i="1"/>
  <c r="N57" i="1"/>
  <c r="O57" i="1"/>
  <c r="P57" i="1"/>
  <c r="R57" i="1"/>
  <c r="AL57" i="1"/>
  <c r="BE57" i="1"/>
  <c r="BX57" i="1"/>
  <c r="CQ57" i="1"/>
  <c r="F58" i="1"/>
  <c r="I58" i="1"/>
  <c r="J58" i="1"/>
  <c r="H58" i="1"/>
  <c r="K58" i="1"/>
  <c r="L58" i="1"/>
  <c r="M58" i="1"/>
  <c r="N58" i="1"/>
  <c r="O58" i="1"/>
  <c r="P58" i="1"/>
  <c r="R58" i="1"/>
  <c r="AL58" i="1"/>
  <c r="BE58" i="1"/>
  <c r="BX58" i="1"/>
  <c r="CQ58" i="1"/>
  <c r="I59" i="1"/>
  <c r="J59" i="1"/>
  <c r="K59" i="1"/>
  <c r="L59" i="1"/>
  <c r="M59" i="1"/>
  <c r="N59" i="1"/>
  <c r="O59" i="1"/>
  <c r="P59" i="1"/>
  <c r="R59" i="1"/>
  <c r="AL59" i="1"/>
  <c r="BE59" i="1"/>
  <c r="BX59" i="1"/>
  <c r="CQ59" i="1"/>
  <c r="F60" i="1"/>
  <c r="I60" i="1"/>
  <c r="J60" i="1"/>
  <c r="H60" i="1"/>
  <c r="K60" i="1"/>
  <c r="L60" i="1"/>
  <c r="M60" i="1"/>
  <c r="N60" i="1"/>
  <c r="O60" i="1"/>
  <c r="P60" i="1"/>
  <c r="R60" i="1"/>
  <c r="AL60" i="1"/>
  <c r="BE60" i="1"/>
  <c r="BX60" i="1"/>
  <c r="CQ60" i="1"/>
  <c r="I61" i="1"/>
  <c r="J61" i="1"/>
  <c r="K61" i="1"/>
  <c r="L61" i="1"/>
  <c r="M61" i="1"/>
  <c r="N61" i="1"/>
  <c r="O61" i="1"/>
  <c r="P61" i="1"/>
  <c r="R61" i="1"/>
  <c r="AL61" i="1"/>
  <c r="BE61" i="1"/>
  <c r="BX61" i="1"/>
  <c r="CQ61" i="1"/>
  <c r="F62" i="1"/>
  <c r="I62" i="1"/>
  <c r="J62" i="1"/>
  <c r="H62" i="1"/>
  <c r="K62" i="1"/>
  <c r="L62" i="1"/>
  <c r="M62" i="1"/>
  <c r="N62" i="1"/>
  <c r="O62" i="1"/>
  <c r="P62" i="1"/>
  <c r="R62" i="1"/>
  <c r="AL62" i="1"/>
  <c r="BE62" i="1"/>
  <c r="BX62" i="1"/>
  <c r="CQ62" i="1"/>
  <c r="I63" i="1"/>
  <c r="J63" i="1"/>
  <c r="K63" i="1"/>
  <c r="L63" i="1"/>
  <c r="M63" i="1"/>
  <c r="N63" i="1"/>
  <c r="O63" i="1"/>
  <c r="P63" i="1"/>
  <c r="R63" i="1"/>
  <c r="AL63" i="1"/>
  <c r="BE63" i="1"/>
  <c r="BX63" i="1"/>
  <c r="CQ63" i="1"/>
  <c r="F64" i="1"/>
  <c r="I64" i="1"/>
  <c r="J64" i="1"/>
  <c r="H64" i="1"/>
  <c r="K64" i="1"/>
  <c r="L64" i="1"/>
  <c r="M64" i="1"/>
  <c r="N64" i="1"/>
  <c r="O64" i="1"/>
  <c r="P64" i="1"/>
  <c r="R64" i="1"/>
  <c r="AL64" i="1"/>
  <c r="BE64" i="1"/>
  <c r="BX64" i="1"/>
  <c r="CQ64" i="1"/>
  <c r="I65" i="1"/>
  <c r="J65" i="1"/>
  <c r="K65" i="1"/>
  <c r="L65" i="1"/>
  <c r="M65" i="1"/>
  <c r="N65" i="1"/>
  <c r="O65" i="1"/>
  <c r="P65" i="1"/>
  <c r="R65" i="1"/>
  <c r="AL65" i="1"/>
  <c r="BE65" i="1"/>
  <c r="BX65" i="1"/>
  <c r="CQ65" i="1"/>
  <c r="F66" i="1"/>
  <c r="I66" i="1"/>
  <c r="J66" i="1"/>
  <c r="H66" i="1"/>
  <c r="K66" i="1"/>
  <c r="L66" i="1"/>
  <c r="M66" i="1"/>
  <c r="N66" i="1"/>
  <c r="O66" i="1"/>
  <c r="P66" i="1"/>
  <c r="R66" i="1"/>
  <c r="AL66" i="1"/>
  <c r="BE66" i="1"/>
  <c r="BX66" i="1"/>
  <c r="CQ66" i="1"/>
  <c r="I67" i="1"/>
  <c r="J67" i="1"/>
  <c r="K67" i="1"/>
  <c r="L67" i="1"/>
  <c r="M67" i="1"/>
  <c r="N67" i="1"/>
  <c r="O67" i="1"/>
  <c r="P67" i="1"/>
  <c r="R67" i="1"/>
  <c r="AL67" i="1"/>
  <c r="BE67" i="1"/>
  <c r="BX67" i="1"/>
  <c r="CQ67" i="1"/>
  <c r="F68" i="1"/>
  <c r="I68" i="1"/>
  <c r="J68" i="1"/>
  <c r="H68" i="1"/>
  <c r="K68" i="1"/>
  <c r="L68" i="1"/>
  <c r="M68" i="1"/>
  <c r="N68" i="1"/>
  <c r="O68" i="1"/>
  <c r="P68" i="1"/>
  <c r="R68" i="1"/>
  <c r="AL68" i="1"/>
  <c r="BE68" i="1"/>
  <c r="BX68" i="1"/>
  <c r="CQ68" i="1"/>
  <c r="I69" i="1"/>
  <c r="J69" i="1"/>
  <c r="K69" i="1"/>
  <c r="L69" i="1"/>
  <c r="M69" i="1"/>
  <c r="N69" i="1"/>
  <c r="O69" i="1"/>
  <c r="P69" i="1"/>
  <c r="R69" i="1"/>
  <c r="AL69" i="1"/>
  <c r="BE69" i="1"/>
  <c r="BX69" i="1"/>
  <c r="CQ69" i="1"/>
  <c r="F70" i="1"/>
  <c r="I70" i="1"/>
  <c r="J70" i="1"/>
  <c r="H70" i="1"/>
  <c r="K70" i="1"/>
  <c r="L70" i="1"/>
  <c r="M70" i="1"/>
  <c r="N70" i="1"/>
  <c r="O70" i="1"/>
  <c r="P70" i="1"/>
  <c r="R70" i="1"/>
  <c r="AL70" i="1"/>
  <c r="BE70" i="1"/>
  <c r="BX70" i="1"/>
  <c r="CQ70" i="1"/>
  <c r="I71" i="1"/>
  <c r="J71" i="1"/>
  <c r="K71" i="1"/>
  <c r="L71" i="1"/>
  <c r="M71" i="1"/>
  <c r="N71" i="1"/>
  <c r="O71" i="1"/>
  <c r="P71" i="1"/>
  <c r="R71" i="1"/>
  <c r="AL71" i="1"/>
  <c r="BE71" i="1"/>
  <c r="BX71" i="1"/>
  <c r="CQ71" i="1"/>
  <c r="F72" i="1"/>
  <c r="I72" i="1"/>
  <c r="J72" i="1"/>
  <c r="H72" i="1"/>
  <c r="K72" i="1"/>
  <c r="L72" i="1"/>
  <c r="M72" i="1"/>
  <c r="N72" i="1"/>
  <c r="O72" i="1"/>
  <c r="P72" i="1"/>
  <c r="R72" i="1"/>
  <c r="AL72" i="1"/>
  <c r="BE72" i="1"/>
  <c r="BX72" i="1"/>
  <c r="CQ72" i="1"/>
  <c r="I73" i="1"/>
  <c r="J73" i="1"/>
  <c r="K73" i="1"/>
  <c r="L73" i="1"/>
  <c r="M73" i="1"/>
  <c r="N73" i="1"/>
  <c r="O73" i="1"/>
  <c r="P73" i="1"/>
  <c r="R73" i="1"/>
  <c r="AL73" i="1"/>
  <c r="BE73" i="1"/>
  <c r="BX73" i="1"/>
  <c r="CQ73" i="1"/>
  <c r="I74" i="1"/>
  <c r="J74" i="1"/>
  <c r="H74" i="1"/>
  <c r="K74" i="1"/>
  <c r="L74" i="1"/>
  <c r="M74" i="1"/>
  <c r="N74" i="1"/>
  <c r="O74" i="1"/>
  <c r="P74" i="1"/>
  <c r="R74" i="1"/>
  <c r="AL74" i="1"/>
  <c r="BE74" i="1"/>
  <c r="F74" i="1"/>
  <c r="BX74" i="1"/>
  <c r="CQ74" i="1"/>
  <c r="I75" i="1"/>
  <c r="J75" i="1"/>
  <c r="K75" i="1"/>
  <c r="L75" i="1"/>
  <c r="M75" i="1"/>
  <c r="N75" i="1"/>
  <c r="O75" i="1"/>
  <c r="P75" i="1"/>
  <c r="R75" i="1"/>
  <c r="AL75" i="1"/>
  <c r="G75" i="1"/>
  <c r="BE75" i="1"/>
  <c r="BX75" i="1"/>
  <c r="CQ75" i="1"/>
  <c r="I77" i="1"/>
  <c r="J77" i="1"/>
  <c r="J78" i="1"/>
  <c r="K77" i="1"/>
  <c r="L77" i="1"/>
  <c r="L78" i="1"/>
  <c r="M77" i="1"/>
  <c r="N77" i="1"/>
  <c r="N78" i="1"/>
  <c r="O77" i="1"/>
  <c r="P77" i="1"/>
  <c r="P78" i="1"/>
  <c r="R77" i="1"/>
  <c r="R78" i="1"/>
  <c r="AL77" i="1"/>
  <c r="BE77" i="1"/>
  <c r="F77" i="1"/>
  <c r="F78" i="1"/>
  <c r="BX77" i="1"/>
  <c r="CQ77" i="1"/>
  <c r="CQ78" i="1"/>
  <c r="I78" i="1"/>
  <c r="K78" i="1"/>
  <c r="M78" i="1"/>
  <c r="O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G80" i="1"/>
  <c r="I80" i="1"/>
  <c r="J80" i="1"/>
  <c r="K80" i="1"/>
  <c r="L80" i="1"/>
  <c r="M80" i="1"/>
  <c r="N80" i="1"/>
  <c r="O80" i="1"/>
  <c r="P80" i="1"/>
  <c r="R80" i="1"/>
  <c r="AL80" i="1"/>
  <c r="BE80" i="1"/>
  <c r="BX80" i="1"/>
  <c r="BX82" i="1"/>
  <c r="CQ80" i="1"/>
  <c r="I81" i="1"/>
  <c r="J81" i="1"/>
  <c r="J82" i="1"/>
  <c r="K81" i="1"/>
  <c r="L81" i="1"/>
  <c r="L82" i="1"/>
  <c r="M81" i="1"/>
  <c r="N81" i="1"/>
  <c r="N82" i="1"/>
  <c r="O81" i="1"/>
  <c r="P81" i="1"/>
  <c r="P82" i="1"/>
  <c r="R81" i="1"/>
  <c r="R82" i="1"/>
  <c r="AL81" i="1"/>
  <c r="G81" i="1"/>
  <c r="BE81" i="1"/>
  <c r="F81" i="1"/>
  <c r="BX81" i="1"/>
  <c r="CQ81" i="1"/>
  <c r="G82" i="1"/>
  <c r="I82" i="1"/>
  <c r="K82" i="1"/>
  <c r="M82" i="1"/>
  <c r="O82" i="1"/>
  <c r="S82" i="1"/>
  <c r="T82" i="1"/>
  <c r="U82" i="1"/>
  <c r="V82" i="1"/>
  <c r="W82" i="1"/>
  <c r="W83" i="1"/>
  <c r="X82" i="1"/>
  <c r="Y82" i="1"/>
  <c r="Z82" i="1"/>
  <c r="AA82" i="1"/>
  <c r="AB82" i="1"/>
  <c r="AC82" i="1"/>
  <c r="AD82" i="1"/>
  <c r="AE82" i="1"/>
  <c r="AE83" i="1"/>
  <c r="AF82" i="1"/>
  <c r="AG82" i="1"/>
  <c r="AH82" i="1"/>
  <c r="AI82" i="1"/>
  <c r="AI83" i="1"/>
  <c r="AJ82" i="1"/>
  <c r="AK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U83" i="1"/>
  <c r="Y83" i="1"/>
  <c r="AC83" i="1"/>
  <c r="AG83" i="1"/>
  <c r="AK83" i="1"/>
  <c r="AO83" i="1"/>
  <c r="AS83" i="1"/>
  <c r="AU83" i="1"/>
  <c r="AW83" i="1"/>
  <c r="AX83" i="1"/>
  <c r="AY83" i="1"/>
  <c r="AZ83" i="1"/>
  <c r="BA83" i="1"/>
  <c r="BB83" i="1"/>
  <c r="BC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I17" i="2"/>
  <c r="H17" i="2"/>
  <c r="J17" i="2"/>
  <c r="K17" i="2"/>
  <c r="K24" i="2"/>
  <c r="L17" i="2"/>
  <c r="M17" i="2"/>
  <c r="M24" i="2"/>
  <c r="N17" i="2"/>
  <c r="O17" i="2"/>
  <c r="O24" i="2"/>
  <c r="P17" i="2"/>
  <c r="R17" i="2"/>
  <c r="AL17" i="2"/>
  <c r="G17" i="2"/>
  <c r="BE17" i="2"/>
  <c r="BX17" i="2"/>
  <c r="CQ17" i="2"/>
  <c r="I18" i="2"/>
  <c r="J18" i="2"/>
  <c r="H18" i="2"/>
  <c r="K18" i="2"/>
  <c r="L18" i="2"/>
  <c r="M18" i="2"/>
  <c r="N18" i="2"/>
  <c r="O18" i="2"/>
  <c r="P18" i="2"/>
  <c r="R18" i="2"/>
  <c r="AL18" i="2"/>
  <c r="G18" i="2"/>
  <c r="BE18" i="2"/>
  <c r="F18" i="2"/>
  <c r="BX18" i="2"/>
  <c r="CQ18" i="2"/>
  <c r="CQ24" i="2"/>
  <c r="K19" i="2"/>
  <c r="L19" i="2"/>
  <c r="M19" i="2"/>
  <c r="N19" i="2"/>
  <c r="O19" i="2"/>
  <c r="P19" i="2"/>
  <c r="R19" i="2"/>
  <c r="S19" i="2"/>
  <c r="S24" i="2"/>
  <c r="AL19" i="2"/>
  <c r="F19" i="2"/>
  <c r="AM19" i="2"/>
  <c r="AO19" i="2"/>
  <c r="J19" i="2"/>
  <c r="J24" i="2"/>
  <c r="AQ19" i="2"/>
  <c r="BE19" i="2"/>
  <c r="Q19" i="2"/>
  <c r="BX19" i="2"/>
  <c r="CQ19" i="2"/>
  <c r="I20" i="2"/>
  <c r="J20" i="2"/>
  <c r="K20" i="2"/>
  <c r="M20" i="2"/>
  <c r="N20" i="2"/>
  <c r="O20" i="2"/>
  <c r="P20" i="2"/>
  <c r="R20" i="2"/>
  <c r="S20" i="2"/>
  <c r="AA20" i="2"/>
  <c r="F20" i="2"/>
  <c r="AK20" i="2"/>
  <c r="AL20" i="2"/>
  <c r="Q20" i="2"/>
  <c r="BE20" i="2"/>
  <c r="BX20" i="2"/>
  <c r="CQ20" i="2"/>
  <c r="J21" i="2"/>
  <c r="K21" i="2"/>
  <c r="L21" i="2"/>
  <c r="M21" i="2"/>
  <c r="N21" i="2"/>
  <c r="O21" i="2"/>
  <c r="P21" i="2"/>
  <c r="R21" i="2"/>
  <c r="S21" i="2"/>
  <c r="AL21" i="2"/>
  <c r="AM21" i="2"/>
  <c r="I21" i="2"/>
  <c r="H21" i="2"/>
  <c r="AQ21" i="2"/>
  <c r="BE21" i="2"/>
  <c r="BX21" i="2"/>
  <c r="CQ21" i="2"/>
  <c r="I22" i="2"/>
  <c r="J22" i="2"/>
  <c r="H22" i="2"/>
  <c r="K22" i="2"/>
  <c r="L22" i="2"/>
  <c r="M22" i="2"/>
  <c r="N22" i="2"/>
  <c r="O22" i="2"/>
  <c r="P22" i="2"/>
  <c r="R22" i="2"/>
  <c r="AL22" i="2"/>
  <c r="G22" i="2"/>
  <c r="BE22" i="2"/>
  <c r="F22" i="2"/>
  <c r="BX22" i="2"/>
  <c r="CQ22" i="2"/>
  <c r="I23" i="2"/>
  <c r="H23" i="2"/>
  <c r="J23" i="2"/>
  <c r="K23" i="2"/>
  <c r="L23" i="2"/>
  <c r="M23" i="2"/>
  <c r="N23" i="2"/>
  <c r="O23" i="2"/>
  <c r="P23" i="2"/>
  <c r="R23" i="2"/>
  <c r="AL23" i="2"/>
  <c r="G23" i="2"/>
  <c r="BE23" i="2"/>
  <c r="BX23" i="2"/>
  <c r="CQ23" i="2"/>
  <c r="N24" i="2"/>
  <c r="P24" i="2"/>
  <c r="R24" i="2"/>
  <c r="T24" i="2"/>
  <c r="U24" i="2"/>
  <c r="V24" i="2"/>
  <c r="W24" i="2"/>
  <c r="X24" i="2"/>
  <c r="Y24" i="2"/>
  <c r="Z24" i="2"/>
  <c r="AB24" i="2"/>
  <c r="AC24" i="2"/>
  <c r="AD24" i="2"/>
  <c r="AE24" i="2"/>
  <c r="AF24" i="2"/>
  <c r="AG24" i="2"/>
  <c r="AH24" i="2"/>
  <c r="AI24" i="2"/>
  <c r="AJ24" i="2"/>
  <c r="AK24" i="2"/>
  <c r="AL24" i="2"/>
  <c r="AN24" i="2"/>
  <c r="AO24" i="2"/>
  <c r="AP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I26" i="2"/>
  <c r="J26" i="2"/>
  <c r="H26" i="2"/>
  <c r="H27" i="2"/>
  <c r="K26" i="2"/>
  <c r="L26" i="2"/>
  <c r="L27" i="2"/>
  <c r="M26" i="2"/>
  <c r="N26" i="2"/>
  <c r="N27" i="2"/>
  <c r="O26" i="2"/>
  <c r="P26" i="2"/>
  <c r="P27" i="2"/>
  <c r="R26" i="2"/>
  <c r="R27" i="2"/>
  <c r="AL26" i="2"/>
  <c r="G26" i="2"/>
  <c r="G27" i="2"/>
  <c r="BE26" i="2"/>
  <c r="F26" i="2"/>
  <c r="F27" i="2"/>
  <c r="BX26" i="2"/>
  <c r="CQ26" i="2"/>
  <c r="I27" i="2"/>
  <c r="K27" i="2"/>
  <c r="M27" i="2"/>
  <c r="O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J29" i="2"/>
  <c r="L29" i="2"/>
  <c r="M29" i="2"/>
  <c r="N29" i="2"/>
  <c r="O29" i="2"/>
  <c r="P29" i="2"/>
  <c r="S29" i="2"/>
  <c r="AL29" i="2"/>
  <c r="F29" i="2"/>
  <c r="AM29" i="2"/>
  <c r="G29" i="2"/>
  <c r="AQ29" i="2"/>
  <c r="AR29" i="2"/>
  <c r="K29" i="2"/>
  <c r="BD29" i="2"/>
  <c r="R29" i="2"/>
  <c r="BE29" i="2"/>
  <c r="Q29" i="2"/>
  <c r="BX29" i="2"/>
  <c r="CQ29" i="2"/>
  <c r="I30" i="2"/>
  <c r="H30" i="2"/>
  <c r="J30" i="2"/>
  <c r="K30" i="2"/>
  <c r="L30" i="2"/>
  <c r="M30" i="2"/>
  <c r="N30" i="2"/>
  <c r="O30" i="2"/>
  <c r="P30" i="2"/>
  <c r="R30" i="2"/>
  <c r="AL30" i="2"/>
  <c r="G30" i="2"/>
  <c r="BE30" i="2"/>
  <c r="BX30" i="2"/>
  <c r="CQ30" i="2"/>
  <c r="I31" i="2"/>
  <c r="J31" i="2"/>
  <c r="H31" i="2"/>
  <c r="K31" i="2"/>
  <c r="L31" i="2"/>
  <c r="L39" i="2"/>
  <c r="M31" i="2"/>
  <c r="N31" i="2"/>
  <c r="N39" i="2"/>
  <c r="O31" i="2"/>
  <c r="P31" i="2"/>
  <c r="P39" i="2"/>
  <c r="R31" i="2"/>
  <c r="AL31" i="2"/>
  <c r="G31" i="2"/>
  <c r="BE31" i="2"/>
  <c r="F31" i="2"/>
  <c r="BX31" i="2"/>
  <c r="CQ31" i="2"/>
  <c r="I32" i="2"/>
  <c r="H32" i="2"/>
  <c r="J32" i="2"/>
  <c r="K32" i="2"/>
  <c r="L32" i="2"/>
  <c r="M32" i="2"/>
  <c r="N32" i="2"/>
  <c r="O32" i="2"/>
  <c r="P32" i="2"/>
  <c r="R32" i="2"/>
  <c r="AL32" i="2"/>
  <c r="G32" i="2"/>
  <c r="BE32" i="2"/>
  <c r="BX32" i="2"/>
  <c r="BX39" i="2"/>
  <c r="CQ32" i="2"/>
  <c r="J33" i="2"/>
  <c r="K33" i="2"/>
  <c r="L33" i="2"/>
  <c r="N33" i="2"/>
  <c r="O33" i="2"/>
  <c r="P33" i="2"/>
  <c r="S33" i="2"/>
  <c r="AL33" i="2"/>
  <c r="AM33" i="2"/>
  <c r="I33" i="2"/>
  <c r="AQ33" i="2"/>
  <c r="BE33" i="2"/>
  <c r="AV33" i="2"/>
  <c r="M33" i="2"/>
  <c r="BD33" i="2"/>
  <c r="R33" i="2"/>
  <c r="BX33" i="2"/>
  <c r="CQ33" i="2"/>
  <c r="I34" i="2"/>
  <c r="J34" i="2"/>
  <c r="H34" i="2"/>
  <c r="K34" i="2"/>
  <c r="L34" i="2"/>
  <c r="M34" i="2"/>
  <c r="N34" i="2"/>
  <c r="O34" i="2"/>
  <c r="P34" i="2"/>
  <c r="R34" i="2"/>
  <c r="AL34" i="2"/>
  <c r="G34" i="2"/>
  <c r="BE34" i="2"/>
  <c r="F34" i="2"/>
  <c r="BX34" i="2"/>
  <c r="CQ34" i="2"/>
  <c r="J35" i="2"/>
  <c r="L35" i="2"/>
  <c r="M35" i="2"/>
  <c r="N35" i="2"/>
  <c r="O35" i="2"/>
  <c r="P35" i="2"/>
  <c r="S35" i="2"/>
  <c r="AL35" i="2"/>
  <c r="F35" i="2"/>
  <c r="AM35" i="2"/>
  <c r="G35" i="2"/>
  <c r="AQ35" i="2"/>
  <c r="AR35" i="2"/>
  <c r="K35" i="2"/>
  <c r="BD35" i="2"/>
  <c r="R35" i="2"/>
  <c r="BE35" i="2"/>
  <c r="Q35" i="2"/>
  <c r="BX35" i="2"/>
  <c r="CQ35" i="2"/>
  <c r="I36" i="2"/>
  <c r="H36" i="2"/>
  <c r="J36" i="2"/>
  <c r="K36" i="2"/>
  <c r="L36" i="2"/>
  <c r="M36" i="2"/>
  <c r="N36" i="2"/>
  <c r="O36" i="2"/>
  <c r="P36" i="2"/>
  <c r="R36" i="2"/>
  <c r="AL36" i="2"/>
  <c r="G36" i="2"/>
  <c r="BE36" i="2"/>
  <c r="BX36" i="2"/>
  <c r="CQ36" i="2"/>
  <c r="J37" i="2"/>
  <c r="K37" i="2"/>
  <c r="L37" i="2"/>
  <c r="N37" i="2"/>
  <c r="O37" i="2"/>
  <c r="P37" i="2"/>
  <c r="S37" i="2"/>
  <c r="AL37" i="2"/>
  <c r="AM37" i="2"/>
  <c r="I37" i="2"/>
  <c r="AQ37" i="2"/>
  <c r="BE37" i="2"/>
  <c r="AV37" i="2"/>
  <c r="M37" i="2"/>
  <c r="BD37" i="2"/>
  <c r="R37" i="2"/>
  <c r="BX37" i="2"/>
  <c r="CQ37" i="2"/>
  <c r="K38" i="2"/>
  <c r="L38" i="2"/>
  <c r="M38" i="2"/>
  <c r="N38" i="2"/>
  <c r="O38" i="2"/>
  <c r="P38" i="2"/>
  <c r="R38" i="2"/>
  <c r="S38" i="2"/>
  <c r="AL38" i="2"/>
  <c r="F38" i="2"/>
  <c r="AM38" i="2"/>
  <c r="I38" i="2"/>
  <c r="AO38" i="2"/>
  <c r="J38" i="2"/>
  <c r="AQ38" i="2"/>
  <c r="BE38" i="2"/>
  <c r="BX38" i="2"/>
  <c r="CQ38" i="2"/>
  <c r="O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M39" i="2"/>
  <c r="AN39" i="2"/>
  <c r="AO39" i="2"/>
  <c r="AP39" i="2"/>
  <c r="AQ39" i="2"/>
  <c r="AS39" i="2"/>
  <c r="AT39" i="2"/>
  <c r="AU39" i="2"/>
  <c r="AV39" i="2"/>
  <c r="AW39" i="2"/>
  <c r="AX39" i="2"/>
  <c r="AY39" i="2"/>
  <c r="AZ39" i="2"/>
  <c r="BA39" i="2"/>
  <c r="BB39" i="2"/>
  <c r="BC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I41" i="2"/>
  <c r="J41" i="2"/>
  <c r="K41" i="2"/>
  <c r="L41" i="2"/>
  <c r="N41" i="2"/>
  <c r="O41" i="2"/>
  <c r="P41" i="2"/>
  <c r="S41" i="2"/>
  <c r="AL41" i="2"/>
  <c r="F41" i="2"/>
  <c r="AV41" i="2"/>
  <c r="G41" i="2"/>
  <c r="BD41" i="2"/>
  <c r="R41" i="2"/>
  <c r="BE41" i="2"/>
  <c r="Q41" i="2"/>
  <c r="BX41" i="2"/>
  <c r="CQ41" i="2"/>
  <c r="I42" i="2"/>
  <c r="H42" i="2"/>
  <c r="J42" i="2"/>
  <c r="K42" i="2"/>
  <c r="L42" i="2"/>
  <c r="M42" i="2"/>
  <c r="N42" i="2"/>
  <c r="O42" i="2"/>
  <c r="P42" i="2"/>
  <c r="R42" i="2"/>
  <c r="AL42" i="2"/>
  <c r="G42" i="2"/>
  <c r="BE42" i="2"/>
  <c r="BX42" i="2"/>
  <c r="CQ42" i="2"/>
  <c r="I43" i="2"/>
  <c r="J43" i="2"/>
  <c r="H43" i="2"/>
  <c r="K43" i="2"/>
  <c r="L43" i="2"/>
  <c r="L52" i="2"/>
  <c r="M43" i="2"/>
  <c r="N43" i="2"/>
  <c r="N52" i="2"/>
  <c r="O43" i="2"/>
  <c r="P43" i="2"/>
  <c r="P52" i="2"/>
  <c r="R43" i="2"/>
  <c r="AL43" i="2"/>
  <c r="G43" i="2"/>
  <c r="BE43" i="2"/>
  <c r="F43" i="2"/>
  <c r="BX43" i="2"/>
  <c r="CQ43" i="2"/>
  <c r="I44" i="2"/>
  <c r="H44" i="2"/>
  <c r="J44" i="2"/>
  <c r="K44" i="2"/>
  <c r="L44" i="2"/>
  <c r="M44" i="2"/>
  <c r="N44" i="2"/>
  <c r="O44" i="2"/>
  <c r="P44" i="2"/>
  <c r="R44" i="2"/>
  <c r="AL44" i="2"/>
  <c r="G44" i="2"/>
  <c r="BE44" i="2"/>
  <c r="BX44" i="2"/>
  <c r="BX52" i="2"/>
  <c r="CQ44" i="2"/>
  <c r="I45" i="2"/>
  <c r="J45" i="2"/>
  <c r="H45" i="2"/>
  <c r="K45" i="2"/>
  <c r="L45" i="2"/>
  <c r="M45" i="2"/>
  <c r="N45" i="2"/>
  <c r="O45" i="2"/>
  <c r="P45" i="2"/>
  <c r="R45" i="2"/>
  <c r="AL45" i="2"/>
  <c r="G45" i="2"/>
  <c r="BE45" i="2"/>
  <c r="F45" i="2"/>
  <c r="BX45" i="2"/>
  <c r="CQ45" i="2"/>
  <c r="I46" i="2"/>
  <c r="H46" i="2"/>
  <c r="J46" i="2"/>
  <c r="K46" i="2"/>
  <c r="L46" i="2"/>
  <c r="M46" i="2"/>
  <c r="N46" i="2"/>
  <c r="O46" i="2"/>
  <c r="P46" i="2"/>
  <c r="R46" i="2"/>
  <c r="AL46" i="2"/>
  <c r="G46" i="2"/>
  <c r="BE46" i="2"/>
  <c r="BX46" i="2"/>
  <c r="CQ46" i="2"/>
  <c r="J47" i="2"/>
  <c r="K47" i="2"/>
  <c r="L47" i="2"/>
  <c r="N47" i="2"/>
  <c r="O47" i="2"/>
  <c r="P47" i="2"/>
  <c r="S47" i="2"/>
  <c r="AL47" i="2"/>
  <c r="AM47" i="2"/>
  <c r="I47" i="2"/>
  <c r="AQ47" i="2"/>
  <c r="BE47" i="2"/>
  <c r="BE52" i="2"/>
  <c r="AV47" i="2"/>
  <c r="M47" i="2"/>
  <c r="BD47" i="2"/>
  <c r="R47" i="2"/>
  <c r="BX47" i="2"/>
  <c r="CQ47" i="2"/>
  <c r="J48" i="2"/>
  <c r="L48" i="2"/>
  <c r="M48" i="2"/>
  <c r="N48" i="2"/>
  <c r="O48" i="2"/>
  <c r="P48" i="2"/>
  <c r="R48" i="2"/>
  <c r="S48" i="2"/>
  <c r="AL48" i="2"/>
  <c r="F48" i="2"/>
  <c r="BE48" i="2"/>
  <c r="BF48" i="2"/>
  <c r="I48" i="2"/>
  <c r="BJ48" i="2"/>
  <c r="BK48" i="2"/>
  <c r="K48" i="2"/>
  <c r="K52" i="2"/>
  <c r="BW48" i="2"/>
  <c r="BX48" i="2"/>
  <c r="CQ48" i="2"/>
  <c r="I49" i="2"/>
  <c r="J49" i="2"/>
  <c r="H49" i="2"/>
  <c r="K49" i="2"/>
  <c r="L49" i="2"/>
  <c r="M49" i="2"/>
  <c r="N49" i="2"/>
  <c r="O49" i="2"/>
  <c r="P49" i="2"/>
  <c r="R49" i="2"/>
  <c r="AL49" i="2"/>
  <c r="G49" i="2"/>
  <c r="BE49" i="2"/>
  <c r="F49" i="2"/>
  <c r="BX49" i="2"/>
  <c r="CQ49" i="2"/>
  <c r="I50" i="2"/>
  <c r="H50" i="2"/>
  <c r="J50" i="2"/>
  <c r="K50" i="2"/>
  <c r="L50" i="2"/>
  <c r="M50" i="2"/>
  <c r="N50" i="2"/>
  <c r="O50" i="2"/>
  <c r="P50" i="2"/>
  <c r="R50" i="2"/>
  <c r="AL50" i="2"/>
  <c r="G50" i="2"/>
  <c r="BE50" i="2"/>
  <c r="BX50" i="2"/>
  <c r="CQ50" i="2"/>
  <c r="I51" i="2"/>
  <c r="J51" i="2"/>
  <c r="H51" i="2"/>
  <c r="K51" i="2"/>
  <c r="L51" i="2"/>
  <c r="M51" i="2"/>
  <c r="N51" i="2"/>
  <c r="O51" i="2"/>
  <c r="P51" i="2"/>
  <c r="R51" i="2"/>
  <c r="AL51" i="2"/>
  <c r="G51" i="2"/>
  <c r="BE51" i="2"/>
  <c r="F51" i="2"/>
  <c r="BX51" i="2"/>
  <c r="CQ51" i="2"/>
  <c r="O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I54" i="2"/>
  <c r="H54" i="2"/>
  <c r="J54" i="2"/>
  <c r="K54" i="2"/>
  <c r="L54" i="2"/>
  <c r="M54" i="2"/>
  <c r="N54" i="2"/>
  <c r="O54" i="2"/>
  <c r="P54" i="2"/>
  <c r="R54" i="2"/>
  <c r="AL54" i="2"/>
  <c r="G54" i="2"/>
  <c r="BE54" i="2"/>
  <c r="BX54" i="2"/>
  <c r="CQ54" i="2"/>
  <c r="I55" i="2"/>
  <c r="J55" i="2"/>
  <c r="H55" i="2"/>
  <c r="K55" i="2"/>
  <c r="L55" i="2"/>
  <c r="M55" i="2"/>
  <c r="N55" i="2"/>
  <c r="O55" i="2"/>
  <c r="P55" i="2"/>
  <c r="R55" i="2"/>
  <c r="AL55" i="2"/>
  <c r="G55" i="2"/>
  <c r="BE55" i="2"/>
  <c r="F55" i="2"/>
  <c r="BX55" i="2"/>
  <c r="CQ55" i="2"/>
  <c r="I56" i="2"/>
  <c r="H56" i="2"/>
  <c r="J56" i="2"/>
  <c r="K56" i="2"/>
  <c r="L56" i="2"/>
  <c r="M56" i="2"/>
  <c r="N56" i="2"/>
  <c r="O56" i="2"/>
  <c r="P56" i="2"/>
  <c r="R56" i="2"/>
  <c r="AL56" i="2"/>
  <c r="G56" i="2"/>
  <c r="BE56" i="2"/>
  <c r="BX56" i="2"/>
  <c r="CQ56" i="2"/>
  <c r="I57" i="2"/>
  <c r="J57" i="2"/>
  <c r="H57" i="2"/>
  <c r="K57" i="2"/>
  <c r="L57" i="2"/>
  <c r="M57" i="2"/>
  <c r="N57" i="2"/>
  <c r="O57" i="2"/>
  <c r="P57" i="2"/>
  <c r="R57" i="2"/>
  <c r="AL57" i="2"/>
  <c r="G57" i="2"/>
  <c r="BE57" i="2"/>
  <c r="F57" i="2"/>
  <c r="BX57" i="2"/>
  <c r="CQ57" i="2"/>
  <c r="I58" i="2"/>
  <c r="H58" i="2"/>
  <c r="J58" i="2"/>
  <c r="K58" i="2"/>
  <c r="L58" i="2"/>
  <c r="M58" i="2"/>
  <c r="N58" i="2"/>
  <c r="O58" i="2"/>
  <c r="P58" i="2"/>
  <c r="R58" i="2"/>
  <c r="AL58" i="2"/>
  <c r="G58" i="2"/>
  <c r="BE58" i="2"/>
  <c r="BX58" i="2"/>
  <c r="CQ58" i="2"/>
  <c r="I59" i="2"/>
  <c r="J59" i="2"/>
  <c r="H59" i="2"/>
  <c r="K59" i="2"/>
  <c r="L59" i="2"/>
  <c r="M59" i="2"/>
  <c r="N59" i="2"/>
  <c r="O59" i="2"/>
  <c r="P59" i="2"/>
  <c r="R59" i="2"/>
  <c r="AL59" i="2"/>
  <c r="G59" i="2"/>
  <c r="BE59" i="2"/>
  <c r="F59" i="2"/>
  <c r="BX59" i="2"/>
  <c r="CQ59" i="2"/>
  <c r="I60" i="2"/>
  <c r="H60" i="2"/>
  <c r="J60" i="2"/>
  <c r="K60" i="2"/>
  <c r="L60" i="2"/>
  <c r="M60" i="2"/>
  <c r="N60" i="2"/>
  <c r="O60" i="2"/>
  <c r="P60" i="2"/>
  <c r="R60" i="2"/>
  <c r="AL60" i="2"/>
  <c r="G60" i="2"/>
  <c r="BE60" i="2"/>
  <c r="BX60" i="2"/>
  <c r="CQ60" i="2"/>
  <c r="I61" i="2"/>
  <c r="J61" i="2"/>
  <c r="H61" i="2"/>
  <c r="K61" i="2"/>
  <c r="L61" i="2"/>
  <c r="M61" i="2"/>
  <c r="N61" i="2"/>
  <c r="O61" i="2"/>
  <c r="P61" i="2"/>
  <c r="R61" i="2"/>
  <c r="AL61" i="2"/>
  <c r="G61" i="2"/>
  <c r="BE61" i="2"/>
  <c r="F61" i="2"/>
  <c r="BX61" i="2"/>
  <c r="CQ61" i="2"/>
  <c r="G62" i="2"/>
  <c r="I62" i="2"/>
  <c r="J62" i="2"/>
  <c r="K62" i="2"/>
  <c r="L62" i="2"/>
  <c r="M62" i="2"/>
  <c r="N62" i="2"/>
  <c r="O62" i="2"/>
  <c r="P62" i="2"/>
  <c r="R62" i="2"/>
  <c r="AL62" i="2"/>
  <c r="BE62" i="2"/>
  <c r="BX62" i="2"/>
  <c r="CQ62" i="2"/>
  <c r="I63" i="2"/>
  <c r="J63" i="2"/>
  <c r="H63" i="2"/>
  <c r="K63" i="2"/>
  <c r="L63" i="2"/>
  <c r="M63" i="2"/>
  <c r="N63" i="2"/>
  <c r="O63" i="2"/>
  <c r="P63" i="2"/>
  <c r="R63" i="2"/>
  <c r="AL63" i="2"/>
  <c r="G63" i="2"/>
  <c r="BE63" i="2"/>
  <c r="F63" i="2"/>
  <c r="BX63" i="2"/>
  <c r="CQ63" i="2"/>
  <c r="G64" i="2"/>
  <c r="I64" i="2"/>
  <c r="J64" i="2"/>
  <c r="K64" i="2"/>
  <c r="L64" i="2"/>
  <c r="M64" i="2"/>
  <c r="N64" i="2"/>
  <c r="O64" i="2"/>
  <c r="P64" i="2"/>
  <c r="R64" i="2"/>
  <c r="AL64" i="2"/>
  <c r="BE64" i="2"/>
  <c r="BX64" i="2"/>
  <c r="CQ64" i="2"/>
  <c r="I65" i="2"/>
  <c r="J65" i="2"/>
  <c r="H65" i="2"/>
  <c r="K65" i="2"/>
  <c r="L65" i="2"/>
  <c r="M65" i="2"/>
  <c r="N65" i="2"/>
  <c r="O65" i="2"/>
  <c r="P65" i="2"/>
  <c r="R65" i="2"/>
  <c r="AL65" i="2"/>
  <c r="G65" i="2"/>
  <c r="BE65" i="2"/>
  <c r="F65" i="2"/>
  <c r="BX65" i="2"/>
  <c r="CQ65" i="2"/>
  <c r="I66" i="2"/>
  <c r="J66" i="2"/>
  <c r="K66" i="2"/>
  <c r="L66" i="2"/>
  <c r="M66" i="2"/>
  <c r="N66" i="2"/>
  <c r="O66" i="2"/>
  <c r="P66" i="2"/>
  <c r="R66" i="2"/>
  <c r="AL66" i="2"/>
  <c r="BE66" i="2"/>
  <c r="G66" i="2"/>
  <c r="BX66" i="2"/>
  <c r="CQ66" i="2"/>
  <c r="I67" i="2"/>
  <c r="H67" i="2"/>
  <c r="J67" i="2"/>
  <c r="K67" i="2"/>
  <c r="L67" i="2"/>
  <c r="M67" i="2"/>
  <c r="N67" i="2"/>
  <c r="O67" i="2"/>
  <c r="P67" i="2"/>
  <c r="R67" i="2"/>
  <c r="AL67" i="2"/>
  <c r="F67" i="2"/>
  <c r="BE67" i="2"/>
  <c r="BX67" i="2"/>
  <c r="CQ67" i="2"/>
  <c r="I68" i="2"/>
  <c r="J68" i="2"/>
  <c r="H68" i="2"/>
  <c r="K68" i="2"/>
  <c r="L68" i="2"/>
  <c r="M68" i="2"/>
  <c r="N68" i="2"/>
  <c r="O68" i="2"/>
  <c r="P68" i="2"/>
  <c r="R68" i="2"/>
  <c r="AL68" i="2"/>
  <c r="G68" i="2"/>
  <c r="BE68" i="2"/>
  <c r="F68" i="2"/>
  <c r="BX68" i="2"/>
  <c r="CQ68" i="2"/>
  <c r="I69" i="2"/>
  <c r="H69" i="2"/>
  <c r="J69" i="2"/>
  <c r="K69" i="2"/>
  <c r="L69" i="2"/>
  <c r="M69" i="2"/>
  <c r="N69" i="2"/>
  <c r="O69" i="2"/>
  <c r="P69" i="2"/>
  <c r="R69" i="2"/>
  <c r="AL69" i="2"/>
  <c r="F69" i="2"/>
  <c r="BE69" i="2"/>
  <c r="BX69" i="2"/>
  <c r="CQ69" i="2"/>
  <c r="I70" i="2"/>
  <c r="J70" i="2"/>
  <c r="H70" i="2"/>
  <c r="K70" i="2"/>
  <c r="L70" i="2"/>
  <c r="M70" i="2"/>
  <c r="N70" i="2"/>
  <c r="O70" i="2"/>
  <c r="P70" i="2"/>
  <c r="R70" i="2"/>
  <c r="AL70" i="2"/>
  <c r="G70" i="2"/>
  <c r="BE70" i="2"/>
  <c r="F70" i="2"/>
  <c r="BX70" i="2"/>
  <c r="CQ70" i="2"/>
  <c r="I71" i="2"/>
  <c r="H71" i="2"/>
  <c r="J71" i="2"/>
  <c r="K71" i="2"/>
  <c r="L71" i="2"/>
  <c r="M71" i="2"/>
  <c r="N71" i="2"/>
  <c r="O71" i="2"/>
  <c r="P71" i="2"/>
  <c r="R71" i="2"/>
  <c r="AL71" i="2"/>
  <c r="F71" i="2"/>
  <c r="BE71" i="2"/>
  <c r="BX71" i="2"/>
  <c r="CQ71" i="2"/>
  <c r="I72" i="2"/>
  <c r="J72" i="2"/>
  <c r="H72" i="2"/>
  <c r="K72" i="2"/>
  <c r="L72" i="2"/>
  <c r="M72" i="2"/>
  <c r="N72" i="2"/>
  <c r="O72" i="2"/>
  <c r="P72" i="2"/>
  <c r="R72" i="2"/>
  <c r="AL72" i="2"/>
  <c r="G72" i="2"/>
  <c r="BE72" i="2"/>
  <c r="F72" i="2"/>
  <c r="BX72" i="2"/>
  <c r="CQ72" i="2"/>
  <c r="I73" i="2"/>
  <c r="H73" i="2"/>
  <c r="J73" i="2"/>
  <c r="K73" i="2"/>
  <c r="L73" i="2"/>
  <c r="M73" i="2"/>
  <c r="N73" i="2"/>
  <c r="O73" i="2"/>
  <c r="P73" i="2"/>
  <c r="R73" i="2"/>
  <c r="AL73" i="2"/>
  <c r="F73" i="2"/>
  <c r="BE73" i="2"/>
  <c r="BX73" i="2"/>
  <c r="CQ73" i="2"/>
  <c r="I74" i="2"/>
  <c r="J74" i="2"/>
  <c r="H74" i="2"/>
  <c r="K74" i="2"/>
  <c r="L74" i="2"/>
  <c r="M74" i="2"/>
  <c r="N74" i="2"/>
  <c r="O74" i="2"/>
  <c r="P74" i="2"/>
  <c r="R74" i="2"/>
  <c r="AL74" i="2"/>
  <c r="G74" i="2"/>
  <c r="BE74" i="2"/>
  <c r="F74" i="2"/>
  <c r="BX74" i="2"/>
  <c r="CQ74" i="2"/>
  <c r="I75" i="2"/>
  <c r="H75" i="2"/>
  <c r="J75" i="2"/>
  <c r="K75" i="2"/>
  <c r="L75" i="2"/>
  <c r="M75" i="2"/>
  <c r="N75" i="2"/>
  <c r="O75" i="2"/>
  <c r="P75" i="2"/>
  <c r="R75" i="2"/>
  <c r="AL75" i="2"/>
  <c r="F75" i="2"/>
  <c r="BE75" i="2"/>
  <c r="BX75" i="2"/>
  <c r="CQ75" i="2"/>
  <c r="I77" i="2"/>
  <c r="J77" i="2"/>
  <c r="J78" i="2"/>
  <c r="K77" i="2"/>
  <c r="L77" i="2"/>
  <c r="L78" i="2"/>
  <c r="M77" i="2"/>
  <c r="N77" i="2"/>
  <c r="N78" i="2"/>
  <c r="O77" i="2"/>
  <c r="P77" i="2"/>
  <c r="P78" i="2"/>
  <c r="R77" i="2"/>
  <c r="R78" i="2"/>
  <c r="AL77" i="2"/>
  <c r="G77" i="2"/>
  <c r="G78" i="2"/>
  <c r="BE77" i="2"/>
  <c r="F77" i="2"/>
  <c r="F78" i="2"/>
  <c r="BX77" i="2"/>
  <c r="CQ77" i="2"/>
  <c r="I78" i="2"/>
  <c r="K78" i="2"/>
  <c r="M78" i="2"/>
  <c r="O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X83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I80" i="2"/>
  <c r="J80" i="2"/>
  <c r="H80" i="2"/>
  <c r="K80" i="2"/>
  <c r="L80" i="2"/>
  <c r="M80" i="2"/>
  <c r="N80" i="2"/>
  <c r="O80" i="2"/>
  <c r="P80" i="2"/>
  <c r="R80" i="2"/>
  <c r="AL80" i="2"/>
  <c r="G80" i="2"/>
  <c r="BE80" i="2"/>
  <c r="BE82" i="2"/>
  <c r="BX80" i="2"/>
  <c r="CQ80" i="2"/>
  <c r="CQ82" i="2"/>
  <c r="CQ83" i="2"/>
  <c r="I81" i="2"/>
  <c r="H81" i="2"/>
  <c r="J81" i="2"/>
  <c r="K81" i="2"/>
  <c r="K82" i="2"/>
  <c r="L81" i="2"/>
  <c r="M81" i="2"/>
  <c r="M82" i="2"/>
  <c r="N81" i="2"/>
  <c r="O81" i="2"/>
  <c r="O82" i="2"/>
  <c r="O83" i="2"/>
  <c r="P81" i="2"/>
  <c r="R81" i="2"/>
  <c r="AL81" i="2"/>
  <c r="F81" i="2"/>
  <c r="BE81" i="2"/>
  <c r="BX81" i="2"/>
  <c r="CQ81" i="2"/>
  <c r="J82" i="2"/>
  <c r="L82" i="2"/>
  <c r="N82" i="2"/>
  <c r="P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N83" i="2"/>
  <c r="P83" i="2"/>
  <c r="S83" i="2"/>
  <c r="T83" i="2"/>
  <c r="U83" i="2"/>
  <c r="V83" i="2"/>
  <c r="W83" i="2"/>
  <c r="X83" i="2"/>
  <c r="Y83" i="2"/>
  <c r="Z83" i="2"/>
  <c r="AB83" i="2"/>
  <c r="AC83" i="2"/>
  <c r="AD83" i="2"/>
  <c r="AE83" i="2"/>
  <c r="AF83" i="2"/>
  <c r="AG83" i="2"/>
  <c r="AH83" i="2"/>
  <c r="AI83" i="2"/>
  <c r="AJ83" i="2"/>
  <c r="AK83" i="2"/>
  <c r="AN83" i="2"/>
  <c r="AO83" i="2"/>
  <c r="AP83" i="2"/>
  <c r="AS83" i="2"/>
  <c r="AT83" i="2"/>
  <c r="AU83" i="2"/>
  <c r="AV83" i="2"/>
  <c r="AW83" i="2"/>
  <c r="AX83" i="2"/>
  <c r="AY83" i="2"/>
  <c r="AZ83" i="2"/>
  <c r="BA83" i="2"/>
  <c r="BB83" i="2"/>
  <c r="BC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H82" i="2"/>
  <c r="Q81" i="2"/>
  <c r="G81" i="2"/>
  <c r="G82" i="2"/>
  <c r="F80" i="2"/>
  <c r="F82" i="2"/>
  <c r="I82" i="2"/>
  <c r="Q80" i="2"/>
  <c r="Q82" i="2"/>
  <c r="H77" i="2"/>
  <c r="H78" i="2"/>
  <c r="Q75" i="2"/>
  <c r="G75" i="2"/>
  <c r="Q73" i="2"/>
  <c r="G73" i="2"/>
  <c r="Q71" i="2"/>
  <c r="G71" i="2"/>
  <c r="Q69" i="2"/>
  <c r="G69" i="2"/>
  <c r="Q67" i="2"/>
  <c r="G67" i="2"/>
  <c r="F47" i="2"/>
  <c r="R52" i="2"/>
  <c r="H37" i="2"/>
  <c r="BE39" i="2"/>
  <c r="F33" i="2"/>
  <c r="R39" i="2"/>
  <c r="R83" i="2"/>
  <c r="F21" i="2"/>
  <c r="Q77" i="2"/>
  <c r="Q78" i="2"/>
  <c r="Q74" i="2"/>
  <c r="Q72" i="2"/>
  <c r="Q70" i="2"/>
  <c r="Q68" i="2"/>
  <c r="F66" i="2"/>
  <c r="Q66" i="2"/>
  <c r="H66" i="2"/>
  <c r="F64" i="2"/>
  <c r="Q64" i="2"/>
  <c r="H64" i="2"/>
  <c r="F62" i="2"/>
  <c r="Q62" i="2"/>
  <c r="H62" i="2"/>
  <c r="H48" i="2"/>
  <c r="H47" i="2"/>
  <c r="I52" i="2"/>
  <c r="H38" i="2"/>
  <c r="F37" i="2"/>
  <c r="M39" i="2"/>
  <c r="H33" i="2"/>
  <c r="K39" i="2"/>
  <c r="K83" i="2"/>
  <c r="G19" i="2"/>
  <c r="Q65" i="2"/>
  <c r="Q63" i="2"/>
  <c r="Q61" i="2"/>
  <c r="F60" i="2"/>
  <c r="Q59" i="2"/>
  <c r="F58" i="2"/>
  <c r="Q57" i="2"/>
  <c r="F56" i="2"/>
  <c r="Q55" i="2"/>
  <c r="F54" i="2"/>
  <c r="BF52" i="2"/>
  <c r="BF83" i="2"/>
  <c r="BD52" i="2"/>
  <c r="AL52" i="2"/>
  <c r="J52" i="2"/>
  <c r="Q51" i="2"/>
  <c r="F50" i="2"/>
  <c r="Q49" i="2"/>
  <c r="Q48" i="2"/>
  <c r="G48" i="2"/>
  <c r="Q47" i="2"/>
  <c r="G47" i="2"/>
  <c r="G52" i="2"/>
  <c r="F46" i="2"/>
  <c r="Q45" i="2"/>
  <c r="F44" i="2"/>
  <c r="Q43" i="2"/>
  <c r="F42" i="2"/>
  <c r="F52" i="2"/>
  <c r="BD39" i="2"/>
  <c r="AR39" i="2"/>
  <c r="AR83" i="2"/>
  <c r="AL39" i="2"/>
  <c r="AL83" i="2"/>
  <c r="J39" i="2"/>
  <c r="Q38" i="2"/>
  <c r="G38" i="2"/>
  <c r="Q37" i="2"/>
  <c r="G37" i="2"/>
  <c r="F36" i="2"/>
  <c r="Q34" i="2"/>
  <c r="Q33" i="2"/>
  <c r="G33" i="2"/>
  <c r="G39" i="2"/>
  <c r="F32" i="2"/>
  <c r="Q31" i="2"/>
  <c r="F30" i="2"/>
  <c r="F39" i="2"/>
  <c r="J27" i="2"/>
  <c r="J83" i="2"/>
  <c r="Q26" i="2"/>
  <c r="Q27" i="2"/>
  <c r="BE24" i="2"/>
  <c r="BE83" i="2"/>
  <c r="AQ24" i="2"/>
  <c r="AQ83" i="2"/>
  <c r="AM24" i="2"/>
  <c r="AM83" i="2"/>
  <c r="AA24" i="2"/>
  <c r="AA83" i="2"/>
  <c r="F23" i="2"/>
  <c r="Q22" i="2"/>
  <c r="Q21" i="2"/>
  <c r="G21" i="2"/>
  <c r="G20" i="2"/>
  <c r="G24" i="2"/>
  <c r="G83" i="2"/>
  <c r="Q18" i="2"/>
  <c r="F17" i="2"/>
  <c r="F24" i="2"/>
  <c r="F80" i="1"/>
  <c r="F82" i="1"/>
  <c r="AL82" i="1"/>
  <c r="Q80" i="1"/>
  <c r="H80" i="1"/>
  <c r="BE78" i="1"/>
  <c r="G77" i="1"/>
  <c r="G78" i="1"/>
  <c r="H77" i="1"/>
  <c r="H78" i="1"/>
  <c r="G74" i="1"/>
  <c r="Q60" i="2"/>
  <c r="Q58" i="2"/>
  <c r="Q56" i="2"/>
  <c r="Q54" i="2"/>
  <c r="Q50" i="2"/>
  <c r="Q46" i="2"/>
  <c r="Q44" i="2"/>
  <c r="Q42" i="2"/>
  <c r="Q52" i="2"/>
  <c r="M41" i="2"/>
  <c r="M52" i="2"/>
  <c r="Q36" i="2"/>
  <c r="I35" i="2"/>
  <c r="H35" i="2"/>
  <c r="Q32" i="2"/>
  <c r="Q30" i="2"/>
  <c r="Q39" i="2"/>
  <c r="I29" i="2"/>
  <c r="Q23" i="2"/>
  <c r="L20" i="2"/>
  <c r="L24" i="2"/>
  <c r="L83" i="2"/>
  <c r="I19" i="2"/>
  <c r="H19" i="2"/>
  <c r="Q17" i="2"/>
  <c r="H81" i="1"/>
  <c r="F75" i="1"/>
  <c r="Q75" i="1"/>
  <c r="H75" i="1"/>
  <c r="F73" i="1"/>
  <c r="G73" i="1"/>
  <c r="Q73" i="1"/>
  <c r="H73" i="1"/>
  <c r="F71" i="1"/>
  <c r="G71" i="1"/>
  <c r="Q71" i="1"/>
  <c r="H71" i="1"/>
  <c r="F69" i="1"/>
  <c r="G69" i="1"/>
  <c r="Q69" i="1"/>
  <c r="H69" i="1"/>
  <c r="F67" i="1"/>
  <c r="G67" i="1"/>
  <c r="Q67" i="1"/>
  <c r="H67" i="1"/>
  <c r="F65" i="1"/>
  <c r="G65" i="1"/>
  <c r="Q65" i="1"/>
  <c r="H65" i="1"/>
  <c r="F63" i="1"/>
  <c r="G63" i="1"/>
  <c r="Q63" i="1"/>
  <c r="H63" i="1"/>
  <c r="F61" i="1"/>
  <c r="G61" i="1"/>
  <c r="Q61" i="1"/>
  <c r="H61" i="1"/>
  <c r="F59" i="1"/>
  <c r="G59" i="1"/>
  <c r="Q59" i="1"/>
  <c r="H59" i="1"/>
  <c r="F57" i="1"/>
  <c r="G57" i="1"/>
  <c r="Q57" i="1"/>
  <c r="H57" i="1"/>
  <c r="G55" i="1"/>
  <c r="G72" i="1"/>
  <c r="G70" i="1"/>
  <c r="G68" i="1"/>
  <c r="G66" i="1"/>
  <c r="G64" i="1"/>
  <c r="G62" i="1"/>
  <c r="G60" i="1"/>
  <c r="G58" i="1"/>
  <c r="G56" i="1"/>
  <c r="G54" i="1"/>
  <c r="AL52" i="1"/>
  <c r="G50" i="1"/>
  <c r="F48" i="1"/>
  <c r="I48" i="1"/>
  <c r="H48" i="1"/>
  <c r="AM52" i="1"/>
  <c r="AM83" i="1"/>
  <c r="G47" i="1"/>
  <c r="G46" i="1"/>
  <c r="G44" i="1"/>
  <c r="F42" i="1"/>
  <c r="G42" i="1"/>
  <c r="Q42" i="1"/>
  <c r="O52" i="1"/>
  <c r="K52" i="1"/>
  <c r="H42" i="1"/>
  <c r="G38" i="1"/>
  <c r="Q38" i="1"/>
  <c r="F38" i="1"/>
  <c r="BE37" i="1"/>
  <c r="F37" i="1"/>
  <c r="G37" i="1"/>
  <c r="Q37" i="1"/>
  <c r="Q35" i="1"/>
  <c r="H35" i="1"/>
  <c r="BD39" i="1"/>
  <c r="BD83" i="1"/>
  <c r="BE33" i="1"/>
  <c r="G33" i="1"/>
  <c r="Q33" i="1"/>
  <c r="R33" i="1"/>
  <c r="CQ39" i="1"/>
  <c r="Q29" i="1"/>
  <c r="AR39" i="1"/>
  <c r="K29" i="1"/>
  <c r="K39" i="1"/>
  <c r="S39" i="1"/>
  <c r="S83" i="1"/>
  <c r="AV83" i="1"/>
  <c r="AT83" i="1"/>
  <c r="AR83" i="1"/>
  <c r="AJ83" i="1"/>
  <c r="AH83" i="1"/>
  <c r="AF83" i="1"/>
  <c r="AD83" i="1"/>
  <c r="AB83" i="1"/>
  <c r="Q20" i="1"/>
  <c r="G20" i="1"/>
  <c r="AA24" i="1"/>
  <c r="AA83" i="1"/>
  <c r="L20" i="1"/>
  <c r="L24" i="1"/>
  <c r="H20" i="1"/>
  <c r="F20" i="1"/>
  <c r="CQ24" i="1"/>
  <c r="F55" i="1"/>
  <c r="Q55" i="1"/>
  <c r="H55" i="1"/>
  <c r="F51" i="1"/>
  <c r="Q51" i="1"/>
  <c r="H51" i="1"/>
  <c r="F49" i="1"/>
  <c r="Q49" i="1"/>
  <c r="H49" i="1"/>
  <c r="H47" i="1"/>
  <c r="F45" i="1"/>
  <c r="Q45" i="1"/>
  <c r="H45" i="1"/>
  <c r="G43" i="1"/>
  <c r="Q43" i="1"/>
  <c r="H43" i="1"/>
  <c r="CQ52" i="1"/>
  <c r="Q41" i="1"/>
  <c r="BE52" i="1"/>
  <c r="M52" i="1"/>
  <c r="S52" i="1"/>
  <c r="G41" i="1"/>
  <c r="G52" i="1"/>
  <c r="F36" i="1"/>
  <c r="G36" i="1"/>
  <c r="Q36" i="1"/>
  <c r="H36" i="1"/>
  <c r="F32" i="1"/>
  <c r="G32" i="1"/>
  <c r="Q32" i="1"/>
  <c r="H32" i="1"/>
  <c r="BX39" i="1"/>
  <c r="F30" i="1"/>
  <c r="AL39" i="1"/>
  <c r="AL83" i="1"/>
  <c r="G30" i="1"/>
  <c r="G39" i="1"/>
  <c r="Q30" i="1"/>
  <c r="O39" i="1"/>
  <c r="H30" i="1"/>
  <c r="F23" i="1"/>
  <c r="G23" i="1"/>
  <c r="Q23" i="1"/>
  <c r="H23" i="1"/>
  <c r="BX24" i="1"/>
  <c r="BX83" i="1"/>
  <c r="F17" i="1"/>
  <c r="G17" i="1"/>
  <c r="Q17" i="1"/>
  <c r="O24" i="1"/>
  <c r="M24" i="1"/>
  <c r="M83" i="1"/>
  <c r="K24" i="1"/>
  <c r="K83" i="1"/>
  <c r="H17" i="1"/>
  <c r="H24" i="1"/>
  <c r="I24" i="1"/>
  <c r="Q81" i="1"/>
  <c r="Q77" i="1"/>
  <c r="Q78" i="1"/>
  <c r="Q74" i="1"/>
  <c r="Q72" i="1"/>
  <c r="Q70" i="1"/>
  <c r="Q68" i="1"/>
  <c r="Q66" i="1"/>
  <c r="Q64" i="1"/>
  <c r="Q62" i="1"/>
  <c r="Q60" i="1"/>
  <c r="Q58" i="1"/>
  <c r="Q56" i="1"/>
  <c r="Q54" i="1"/>
  <c r="Q50" i="1"/>
  <c r="Q46" i="1"/>
  <c r="Q44" i="1"/>
  <c r="F41" i="1"/>
  <c r="F52" i="1"/>
  <c r="H41" i="1"/>
  <c r="F35" i="1"/>
  <c r="G31" i="1"/>
  <c r="P39" i="1"/>
  <c r="P83" i="1"/>
  <c r="N39" i="1"/>
  <c r="N83" i="1"/>
  <c r="L39" i="1"/>
  <c r="J39" i="1"/>
  <c r="J83" i="1"/>
  <c r="H31" i="1"/>
  <c r="R39" i="1"/>
  <c r="R83" i="1"/>
  <c r="F29" i="1"/>
  <c r="G26" i="1"/>
  <c r="G27" i="1"/>
  <c r="H26" i="1"/>
  <c r="H27" i="1"/>
  <c r="G22" i="1"/>
  <c r="G21" i="1"/>
  <c r="Q21" i="1"/>
  <c r="BE19" i="1"/>
  <c r="Q19" i="1"/>
  <c r="AQ24" i="1"/>
  <c r="AQ83" i="1"/>
  <c r="G19" i="1"/>
  <c r="G18" i="1"/>
  <c r="Q34" i="1"/>
  <c r="Q31" i="1"/>
  <c r="Q26" i="1"/>
  <c r="Q27" i="1"/>
  <c r="Q22" i="1"/>
  <c r="Q18" i="1"/>
  <c r="Q52" i="1"/>
  <c r="BE24" i="1"/>
  <c r="Q39" i="1"/>
  <c r="Q82" i="1"/>
  <c r="I24" i="2"/>
  <c r="H20" i="2"/>
  <c r="H24" i="2"/>
  <c r="H83" i="2"/>
  <c r="H41" i="2"/>
  <c r="H52" i="2"/>
  <c r="Q24" i="1"/>
  <c r="Q83" i="1"/>
  <c r="F19" i="1"/>
  <c r="F24" i="1"/>
  <c r="H52" i="1"/>
  <c r="O83" i="1"/>
  <c r="G24" i="1"/>
  <c r="G83" i="1"/>
  <c r="CQ83" i="1"/>
  <c r="L83" i="1"/>
  <c r="H29" i="1"/>
  <c r="H39" i="1"/>
  <c r="H83" i="1"/>
  <c r="F33" i="1"/>
  <c r="F39" i="1"/>
  <c r="BE39" i="1"/>
  <c r="I52" i="1"/>
  <c r="I83" i="1"/>
  <c r="Q24" i="2"/>
  <c r="Q83" i="2"/>
  <c r="I39" i="2"/>
  <c r="H29" i="2"/>
  <c r="H39" i="2"/>
  <c r="H82" i="1"/>
  <c r="F83" i="2"/>
  <c r="BD83" i="2"/>
  <c r="M83" i="2"/>
  <c r="F83" i="1"/>
  <c r="I83" i="2"/>
  <c r="BE83" i="1"/>
</calcChain>
</file>

<file path=xl/sharedStrings.xml><?xml version="1.0" encoding="utf-8"?>
<sst xmlns="http://schemas.openxmlformats.org/spreadsheetml/2006/main" count="656" uniqueCount="196">
  <si>
    <t>Wydział Inżynierii Mechanicznej i Mechatroniki</t>
  </si>
  <si>
    <t>Nazwa kierunku studiów</t>
  </si>
  <si>
    <t>Inżynieria transportu</t>
  </si>
  <si>
    <t>Dziedziny nauki</t>
  </si>
  <si>
    <t>dziedzina nauk inżynieryjno-technicznych</t>
  </si>
  <si>
    <t>Dyscypliny naukowe</t>
  </si>
  <si>
    <t>inżynieria lądowa i transport (15%), inżynieria mechaniczna (85%)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</si>
  <si>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</si>
  <si>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</si>
  <si>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</si>
  <si>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</si>
  <si>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</si>
  <si>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</si>
  <si>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</si>
  <si>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</si>
  <si>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logistyka, organizacja i technologia transportu</t>
  </si>
  <si>
    <t>Obowiązuje od 2021-10-01</t>
  </si>
  <si>
    <t>Kod planu studiów</t>
  </si>
  <si>
    <t>IT_2A_S_2021_2022_ZL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</si>
  <si>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</si>
  <si>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</si>
  <si>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</si>
  <si>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</si>
  <si>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</si>
  <si>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</si>
  <si>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</si>
  <si>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</si>
  <si>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</si>
  <si>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</si>
  <si>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</si>
  <si>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</si>
  <si>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</si>
  <si>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</si>
  <si>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</si>
  <si>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</si>
  <si>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</si>
  <si>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</si>
  <si>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</si>
  <si>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</si>
  <si>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</si>
  <si>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</si>
  <si>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</si>
  <si>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</si>
  <si>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</si>
  <si>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</si>
  <si>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</si>
  <si>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</si>
  <si>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</si>
  <si>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</si>
  <si>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</si>
  <si>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</si>
  <si>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</si>
  <si>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</si>
  <si>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</si>
  <si>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</si>
  <si>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</si>
  <si>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Elementy prawa</t>
  </si>
  <si>
    <t>A02</t>
  </si>
  <si>
    <t>Podstawy organizacji produkcji</t>
  </si>
  <si>
    <t>Blok obieralny 1</t>
  </si>
  <si>
    <t>Blok obieralny 50</t>
  </si>
  <si>
    <t>e</t>
  </si>
  <si>
    <t>Blok obieralny 11</t>
  </si>
  <si>
    <t>A06</t>
  </si>
  <si>
    <t>Ochrona własności intelektualnej 2</t>
  </si>
  <si>
    <t>A07</t>
  </si>
  <si>
    <t>Komunikacja społeczna i techniki negocjacji</t>
  </si>
  <si>
    <t>Razem</t>
  </si>
  <si>
    <t>Moduły/Przedmioty kształcenia podstawowego</t>
  </si>
  <si>
    <t>B01</t>
  </si>
  <si>
    <t>Mechanika analityczna</t>
  </si>
  <si>
    <t>Moduły/Przedmioty kształcenia kierunkowego</t>
  </si>
  <si>
    <t>Blok obieralny 2</t>
  </si>
  <si>
    <t>C02</t>
  </si>
  <si>
    <t>Optymalizacja systemów transportu i magazynowania</t>
  </si>
  <si>
    <t>C03</t>
  </si>
  <si>
    <t>Modelowanie systemów i procesów transportowych</t>
  </si>
  <si>
    <t>C04</t>
  </si>
  <si>
    <t>Współczesne materiały konstrukcyjne w motoryzacji</t>
  </si>
  <si>
    <t>Blok obieralny 3</t>
  </si>
  <si>
    <t>C06</t>
  </si>
  <si>
    <t>Zarządzanie jakością w transporcie drogowym</t>
  </si>
  <si>
    <t>Blok obieralny 4</t>
  </si>
  <si>
    <t>C08</t>
  </si>
  <si>
    <t>Rzeczoznawstwo samochodowe</t>
  </si>
  <si>
    <t>Blok obieralny 7</t>
  </si>
  <si>
    <t>Blok obieralny 10</t>
  </si>
  <si>
    <t>Moduły/Przedmioty specjalnościowe</t>
  </si>
  <si>
    <t>urządzenia mechatroniczne w transporcie samochodowym</t>
  </si>
  <si>
    <t>Blok obieralny 5</t>
  </si>
  <si>
    <t>OBTD/02</t>
  </si>
  <si>
    <t>Badania eksploatacyjne samochodów</t>
  </si>
  <si>
    <t>OBTD/03</t>
  </si>
  <si>
    <t>Technologie wytwarzania i odnowy środków transportu</t>
  </si>
  <si>
    <t>OBTD/04</t>
  </si>
  <si>
    <t>Systemy ekspertowe w zarządzaniu transportem</t>
  </si>
  <si>
    <t>OBTD/05</t>
  </si>
  <si>
    <t>Działanie i diagnostyka układów bezpieczeństwa</t>
  </si>
  <si>
    <t>OBTD/06</t>
  </si>
  <si>
    <t>Ekologia w transporcie</t>
  </si>
  <si>
    <t>Blok obieralny 6</t>
  </si>
  <si>
    <t>Blok obieralny 8</t>
  </si>
  <si>
    <t>OBTD/09</t>
  </si>
  <si>
    <t>Seminarium dyplomowe I</t>
  </si>
  <si>
    <t>OBTD/10</t>
  </si>
  <si>
    <t>Seminarium dyplomowe II</t>
  </si>
  <si>
    <t>OBTD/11</t>
  </si>
  <si>
    <t>Praca dyplomowa</t>
  </si>
  <si>
    <t>Moduły/Przedmioty obieralne</t>
  </si>
  <si>
    <t>A03-1</t>
  </si>
  <si>
    <t>Europejskie systemy oceny zgodności</t>
  </si>
  <si>
    <t>A03-2</t>
  </si>
  <si>
    <t>Normalizacja</t>
  </si>
  <si>
    <t>A04-A</t>
  </si>
  <si>
    <t>Język obcy (angielski)</t>
  </si>
  <si>
    <t>A04-N</t>
  </si>
  <si>
    <t>Język obcy (niemiecki)</t>
  </si>
  <si>
    <t>A05-1</t>
  </si>
  <si>
    <t>Socjologiczne aspekty ochrony środowiska</t>
  </si>
  <si>
    <t>A05-2</t>
  </si>
  <si>
    <t>Socjologia społeczeństwa informacyjnego</t>
  </si>
  <si>
    <t>A05-3</t>
  </si>
  <si>
    <t>Instytucje i mechanizmy funkcjonowania Unii Europejskiej</t>
  </si>
  <si>
    <t>C01-1</t>
  </si>
  <si>
    <t>Recykling i regeneracja</t>
  </si>
  <si>
    <t>C01-2</t>
  </si>
  <si>
    <t>Technologie regeneracji</t>
  </si>
  <si>
    <t>C05-1</t>
  </si>
  <si>
    <t>Bezpieczeństwo transportu drogowego</t>
  </si>
  <si>
    <t>C05-2</t>
  </si>
  <si>
    <t>Ergonomia i bezpieczeństwo w pojazdach</t>
  </si>
  <si>
    <t>C07-1</t>
  </si>
  <si>
    <t>Eksploatacja techniczna</t>
  </si>
  <si>
    <t>C07-2</t>
  </si>
  <si>
    <t>Modele logistyczne w eksploatacji</t>
  </si>
  <si>
    <t>C09-1</t>
  </si>
  <si>
    <t>Rekonstrukcja wypadków drogowych</t>
  </si>
  <si>
    <t>C09-2</t>
  </si>
  <si>
    <t>Transport materiałów niebezpiecznych</t>
  </si>
  <si>
    <t>C10-1</t>
  </si>
  <si>
    <t>Metody numeryczne w transporcie</t>
  </si>
  <si>
    <t>C10-2</t>
  </si>
  <si>
    <t>Metody optymalizacji w transporcie</t>
  </si>
  <si>
    <t>OBTD/01</t>
  </si>
  <si>
    <t>Praca przejściowa</t>
  </si>
  <si>
    <t>OBTD/07-1</t>
  </si>
  <si>
    <t>Sterowanie i zarządzanie w systemach transportowych</t>
  </si>
  <si>
    <t>OBTD/07-2</t>
  </si>
  <si>
    <t>Certyfikacja i ekspertyzy techniczne</t>
  </si>
  <si>
    <t>OBTD/08-1</t>
  </si>
  <si>
    <t>Napęd i hamowanie w środkach transportu</t>
  </si>
  <si>
    <t>OBTD/08-2</t>
  </si>
  <si>
    <t>Energochłonność ruchu samochodu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</si>
  <si>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</si>
  <si>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</si>
  <si>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</si>
  <si>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</si>
  <si>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</si>
  <si>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</si>
  <si>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</si>
  <si>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</si>
  <si>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</si>
  <si>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</si>
  <si>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</si>
  <si>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</si>
  <si>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</si>
  <si>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</si>
  <si>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</si>
  <si>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</si>
  <si>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</si>
  <si>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</si>
  <si>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</si>
  <si>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UMTS/02</t>
  </si>
  <si>
    <t>Silniki spalinowe w transporcie drogowym</t>
  </si>
  <si>
    <t>UMTS/03</t>
  </si>
  <si>
    <t>Mechatronika samochodowa</t>
  </si>
  <si>
    <t>UMTS/04</t>
  </si>
  <si>
    <t>Budowa pojazdów samochodowych</t>
  </si>
  <si>
    <t>UMTS/05</t>
  </si>
  <si>
    <t>Dynamika samochodu</t>
  </si>
  <si>
    <t>UMTS/06</t>
  </si>
  <si>
    <t>Eksploatacja pojazdów samochodowych</t>
  </si>
  <si>
    <t>UMTS/09</t>
  </si>
  <si>
    <t>UMTS/10</t>
  </si>
  <si>
    <t>UMTS/11</t>
  </si>
  <si>
    <t>UMTS/01</t>
  </si>
  <si>
    <t>UMTS/07-1</t>
  </si>
  <si>
    <t>Wybrane zagadnienia technologii samochodów</t>
  </si>
  <si>
    <t>UMTS/07-2</t>
  </si>
  <si>
    <t>Inżynieria produkcji samochodów</t>
  </si>
  <si>
    <t>UMTS/08-1</t>
  </si>
  <si>
    <t>Urządzenia elektroniczne w pojazdach samochodowych</t>
  </si>
  <si>
    <t>UMTS/08-2</t>
  </si>
  <si>
    <t>Diagnostyka komputerowa samochodu</t>
  </si>
  <si>
    <t>Załącznik nr 19 do Uchwały nr 105 Senatu ZUT z dnia 31 maja 2021 r.</t>
  </si>
  <si>
    <t xml:space="preserve">Załącznik nr 19 do Uchwały nr 105Senatu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</si>
</sst>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3954C842-542F-4350-A9CC-588E80A0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EBC75E27-7AE7-4AAE-9F62-96144E85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86F76699-51AC-4FA6-8DD9-4A56B7D0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A311A480-02AE-4D54-B7BB-8854E748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workbookViewId="0">
      <selection activeCell="E12" sqref="E12:E15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85546875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85546875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194</v>
      </c>
    </row>
    <row r="11" spans="1:95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4" t="s">
        <v>47</v>
      </c>
      <c r="Y14" s="18" t="s">
        <v>33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4" t="s">
        <v>47</v>
      </c>
      <c r="AR14" s="18" t="s">
        <v>33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4" t="s">
        <v>47</v>
      </c>
      <c r="BK14" s="18" t="s">
        <v>33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4" t="s">
        <v>47</v>
      </c>
      <c r="CD14" s="18" t="s">
        <v>33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4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4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4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4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</row>
    <row r="16" spans="1:95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x14ac:dyDescent="0.2">
      <c r="A17" s="6"/>
      <c r="B17" s="6"/>
      <c r="C17" s="6"/>
      <c r="D17" s="6" t="s">
        <v>55</v>
      </c>
      <c r="E17" s="3" t="s">
        <v>56</v>
      </c>
      <c r="F17" s="6">
        <f>COUNTIF(T17:CO17,"e")</f>
        <v>0</v>
      </c>
      <c r="G17" s="6">
        <f>COUNTIF(T17:CO17,"z")</f>
        <v>1</v>
      </c>
      <c r="H17" s="6">
        <f t="shared" ref="H17:H23" si="0">SUM(I17:P17)</f>
        <v>30</v>
      </c>
      <c r="I17" s="6">
        <f t="shared" ref="I17:I23" si="1">T17+AM17+BF17+BY17</f>
        <v>30</v>
      </c>
      <c r="J17" s="6">
        <f t="shared" ref="J17:J23" si="2">V17+AO17+BH17+CA17</f>
        <v>0</v>
      </c>
      <c r="K17" s="6">
        <f t="shared" ref="K17:K23" si="3">Y17+AR17+BK17+CD17</f>
        <v>0</v>
      </c>
      <c r="L17" s="6">
        <f t="shared" ref="L17:L23" si="4">AA17+AT17+BM17+CF17</f>
        <v>0</v>
      </c>
      <c r="M17" s="6">
        <f t="shared" ref="M17:M23" si="5">AC17+AV17+BO17+CH17</f>
        <v>0</v>
      </c>
      <c r="N17" s="6">
        <f t="shared" ref="N17:N23" si="6">AE17+AX17+BQ17+CJ17</f>
        <v>0</v>
      </c>
      <c r="O17" s="6">
        <f t="shared" ref="O17:O23" si="7">AG17+AZ17+BS17+CL17</f>
        <v>0</v>
      </c>
      <c r="P17" s="6">
        <f t="shared" ref="P17:P23" si="8">AI17+BB17+BU17+CN17</f>
        <v>0</v>
      </c>
      <c r="Q17" s="7">
        <f t="shared" ref="Q17:Q23" si="9">AL17+BE17+BX17+CQ17</f>
        <v>2</v>
      </c>
      <c r="R17" s="7">
        <f t="shared" ref="R17:R23" si="10">AK17+BD17+BW17+CP17</f>
        <v>0</v>
      </c>
      <c r="S17" s="7">
        <v>2</v>
      </c>
      <c r="T17" s="11">
        <v>30</v>
      </c>
      <c r="U17" s="10" t="s">
        <v>54</v>
      </c>
      <c r="V17" s="11"/>
      <c r="W17" s="10"/>
      <c r="X17" s="7">
        <v>2</v>
      </c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3" si="11">X17+AK17</f>
        <v>2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4">CC17+CP17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15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1.5</v>
      </c>
      <c r="T18" s="11">
        <v>15</v>
      </c>
      <c r="U18" s="10" t="s">
        <v>54</v>
      </c>
      <c r="V18" s="11"/>
      <c r="W18" s="10"/>
      <c r="X18" s="7">
        <v>1</v>
      </c>
      <c r="Y18" s="11"/>
      <c r="Z18" s="10"/>
      <c r="AA18" s="11"/>
      <c r="AB18" s="10"/>
      <c r="AC18" s="11">
        <v>15</v>
      </c>
      <c r="AD18" s="10" t="s">
        <v>54</v>
      </c>
      <c r="AE18" s="11"/>
      <c r="AF18" s="10"/>
      <c r="AG18" s="11"/>
      <c r="AH18" s="10"/>
      <c r="AI18" s="11"/>
      <c r="AJ18" s="10"/>
      <c r="AK18" s="7">
        <v>1</v>
      </c>
      <c r="AL18" s="7">
        <f t="shared" si="11"/>
        <v>2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7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59</v>
      </c>
      <c r="F19" s="6">
        <f>$B$19*COUNTIF(T19:CO19,"e")</f>
        <v>0</v>
      </c>
      <c r="G19" s="6">
        <f>$B$19*COUNTIF(T19:CO19,"z")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$B$19*2</f>
        <v>2</v>
      </c>
      <c r="T19" s="11"/>
      <c r="U19" s="10"/>
      <c r="V19" s="11"/>
      <c r="W19" s="10"/>
      <c r="X19" s="7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f>$B$19*15</f>
        <v>15</v>
      </c>
      <c r="AN19" s="10" t="s">
        <v>54</v>
      </c>
      <c r="AO19" s="11">
        <f>$B$19*15</f>
        <v>15</v>
      </c>
      <c r="AP19" s="10" t="s">
        <v>54</v>
      </c>
      <c r="AQ19" s="7">
        <f>$B$19*2</f>
        <v>2</v>
      </c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2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50</v>
      </c>
      <c r="B20" s="6">
        <v>1</v>
      </c>
      <c r="C20" s="6"/>
      <c r="D20" s="6"/>
      <c r="E20" s="3" t="s">
        <v>60</v>
      </c>
      <c r="F20" s="6">
        <f>$B$20*COUNTIF(T20:CO20,"e")</f>
        <v>1</v>
      </c>
      <c r="G20" s="6">
        <f>$B$20*COUNTIF(T20:CO20,"z")</f>
        <v>0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30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$B$20*1.5</f>
        <v>1.5</v>
      </c>
      <c r="T20" s="11"/>
      <c r="U20" s="10"/>
      <c r="V20" s="11"/>
      <c r="W20" s="10"/>
      <c r="X20" s="7"/>
      <c r="Y20" s="11"/>
      <c r="Z20" s="10"/>
      <c r="AA20" s="11">
        <f>$B$20*30</f>
        <v>30</v>
      </c>
      <c r="AB20" s="10" t="s">
        <v>61</v>
      </c>
      <c r="AC20" s="11"/>
      <c r="AD20" s="10"/>
      <c r="AE20" s="11"/>
      <c r="AF20" s="10"/>
      <c r="AG20" s="11"/>
      <c r="AH20" s="10"/>
      <c r="AI20" s="11"/>
      <c r="AJ20" s="10"/>
      <c r="AK20" s="7">
        <f>$B$20*3</f>
        <v>3</v>
      </c>
      <c r="AL20" s="7">
        <f t="shared" si="11"/>
        <v>3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>
        <v>11</v>
      </c>
      <c r="B21" s="6">
        <v>1</v>
      </c>
      <c r="C21" s="6"/>
      <c r="D21" s="6"/>
      <c r="E21" s="3" t="s">
        <v>62</v>
      </c>
      <c r="F21" s="6">
        <f>$B$21*COUNTIF(T21:CO21,"e")</f>
        <v>0</v>
      </c>
      <c r="G21" s="6">
        <f>$B$21*COUNTIF(T21:CO21,"z")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f>$B$21*1</f>
        <v>1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f>$B$21*15</f>
        <v>15</v>
      </c>
      <c r="AN21" s="10" t="s">
        <v>54</v>
      </c>
      <c r="AO21" s="11"/>
      <c r="AP21" s="10"/>
      <c r="AQ21" s="7">
        <f>$B$21*1</f>
        <v>1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1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/>
      <c r="B22" s="6"/>
      <c r="C22" s="6"/>
      <c r="D22" s="6" t="s">
        <v>63</v>
      </c>
      <c r="E22" s="3" t="s">
        <v>64</v>
      </c>
      <c r="F22" s="6">
        <f>COUNTIF(T22:CO22,"e")</f>
        <v>0</v>
      </c>
      <c r="G22" s="6">
        <f>COUNTIF(T22:CO22,"z")</f>
        <v>1</v>
      </c>
      <c r="H22" s="6">
        <f t="shared" si="0"/>
        <v>15</v>
      </c>
      <c r="I22" s="6">
        <f t="shared" si="1"/>
        <v>0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0.5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>
        <v>15</v>
      </c>
      <c r="BI22" s="10" t="s">
        <v>54</v>
      </c>
      <c r="BJ22" s="7">
        <v>1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65</v>
      </c>
      <c r="E23" s="3" t="s">
        <v>66</v>
      </c>
      <c r="F23" s="6">
        <f>COUNTIF(T23:CO23,"e")</f>
        <v>0</v>
      </c>
      <c r="G23" s="6">
        <f>COUNTIF(T23:CO23,"z")</f>
        <v>2</v>
      </c>
      <c r="H23" s="6">
        <f t="shared" si="0"/>
        <v>30</v>
      </c>
      <c r="I23" s="6">
        <f t="shared" si="1"/>
        <v>15</v>
      </c>
      <c r="J23" s="6">
        <f t="shared" si="2"/>
        <v>15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2</v>
      </c>
      <c r="R23" s="7">
        <f t="shared" si="10"/>
        <v>0</v>
      </c>
      <c r="S23" s="7">
        <v>1.6</v>
      </c>
      <c r="T23" s="11"/>
      <c r="U23" s="10"/>
      <c r="V23" s="11"/>
      <c r="W23" s="10"/>
      <c r="X23" s="7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>
        <v>15</v>
      </c>
      <c r="AN23" s="10" t="s">
        <v>54</v>
      </c>
      <c r="AO23" s="11">
        <v>15</v>
      </c>
      <c r="AP23" s="10" t="s">
        <v>54</v>
      </c>
      <c r="AQ23" s="7">
        <v>2</v>
      </c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2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ht="15.95" customHeight="1" x14ac:dyDescent="0.2">
      <c r="A24" s="6"/>
      <c r="B24" s="6"/>
      <c r="C24" s="6"/>
      <c r="D24" s="6"/>
      <c r="E24" s="6" t="s">
        <v>67</v>
      </c>
      <c r="F24" s="6">
        <f t="shared" ref="F24:AK24" si="15">SUM(F17:F23)</f>
        <v>1</v>
      </c>
      <c r="G24" s="6">
        <f t="shared" si="15"/>
        <v>9</v>
      </c>
      <c r="H24" s="6">
        <f t="shared" si="15"/>
        <v>180</v>
      </c>
      <c r="I24" s="6">
        <f t="shared" si="15"/>
        <v>90</v>
      </c>
      <c r="J24" s="6">
        <f t="shared" si="15"/>
        <v>45</v>
      </c>
      <c r="K24" s="6">
        <f t="shared" si="15"/>
        <v>0</v>
      </c>
      <c r="L24" s="6">
        <f t="shared" si="15"/>
        <v>30</v>
      </c>
      <c r="M24" s="6">
        <f t="shared" si="15"/>
        <v>15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13</v>
      </c>
      <c r="R24" s="7">
        <f t="shared" si="15"/>
        <v>4</v>
      </c>
      <c r="S24" s="7">
        <f t="shared" si="15"/>
        <v>10.1</v>
      </c>
      <c r="T24" s="11">
        <f t="shared" si="15"/>
        <v>45</v>
      </c>
      <c r="U24" s="10">
        <f t="shared" si="15"/>
        <v>0</v>
      </c>
      <c r="V24" s="11">
        <f t="shared" si="15"/>
        <v>0</v>
      </c>
      <c r="W24" s="10">
        <f t="shared" si="15"/>
        <v>0</v>
      </c>
      <c r="X24" s="7">
        <f t="shared" si="15"/>
        <v>3</v>
      </c>
      <c r="Y24" s="11">
        <f t="shared" si="15"/>
        <v>0</v>
      </c>
      <c r="Z24" s="10">
        <f t="shared" si="15"/>
        <v>0</v>
      </c>
      <c r="AA24" s="11">
        <f t="shared" si="15"/>
        <v>30</v>
      </c>
      <c r="AB24" s="10">
        <f t="shared" si="15"/>
        <v>0</v>
      </c>
      <c r="AC24" s="11">
        <f t="shared" si="15"/>
        <v>15</v>
      </c>
      <c r="AD24" s="10">
        <f t="shared" si="15"/>
        <v>0</v>
      </c>
      <c r="AE24" s="11">
        <f t="shared" si="15"/>
        <v>0</v>
      </c>
      <c r="AF24" s="10">
        <f t="shared" si="15"/>
        <v>0</v>
      </c>
      <c r="AG24" s="11">
        <f t="shared" si="15"/>
        <v>0</v>
      </c>
      <c r="AH24" s="10">
        <f t="shared" si="15"/>
        <v>0</v>
      </c>
      <c r="AI24" s="11">
        <f t="shared" si="15"/>
        <v>0</v>
      </c>
      <c r="AJ24" s="10">
        <f t="shared" si="15"/>
        <v>0</v>
      </c>
      <c r="AK24" s="7">
        <f t="shared" si="15"/>
        <v>4</v>
      </c>
      <c r="AL24" s="7">
        <f t="shared" ref="AL24:BQ24" si="16">SUM(AL17:AL23)</f>
        <v>7</v>
      </c>
      <c r="AM24" s="11">
        <f t="shared" si="16"/>
        <v>45</v>
      </c>
      <c r="AN24" s="10">
        <f t="shared" si="16"/>
        <v>0</v>
      </c>
      <c r="AO24" s="11">
        <f t="shared" si="16"/>
        <v>30</v>
      </c>
      <c r="AP24" s="10">
        <f t="shared" si="16"/>
        <v>0</v>
      </c>
      <c r="AQ24" s="7">
        <f t="shared" si="16"/>
        <v>5</v>
      </c>
      <c r="AR24" s="11">
        <f t="shared" si="16"/>
        <v>0</v>
      </c>
      <c r="AS24" s="10">
        <f t="shared" si="16"/>
        <v>0</v>
      </c>
      <c r="AT24" s="11">
        <f t="shared" si="16"/>
        <v>0</v>
      </c>
      <c r="AU24" s="10">
        <f t="shared" si="16"/>
        <v>0</v>
      </c>
      <c r="AV24" s="11">
        <f t="shared" si="16"/>
        <v>0</v>
      </c>
      <c r="AW24" s="10">
        <f t="shared" si="16"/>
        <v>0</v>
      </c>
      <c r="AX24" s="11">
        <f t="shared" si="16"/>
        <v>0</v>
      </c>
      <c r="AY24" s="10">
        <f t="shared" si="16"/>
        <v>0</v>
      </c>
      <c r="AZ24" s="11">
        <f t="shared" si="16"/>
        <v>0</v>
      </c>
      <c r="BA24" s="10">
        <f t="shared" si="16"/>
        <v>0</v>
      </c>
      <c r="BB24" s="11">
        <f t="shared" si="16"/>
        <v>0</v>
      </c>
      <c r="BC24" s="10">
        <f t="shared" si="16"/>
        <v>0</v>
      </c>
      <c r="BD24" s="7">
        <f t="shared" si="16"/>
        <v>0</v>
      </c>
      <c r="BE24" s="7">
        <f t="shared" si="16"/>
        <v>5</v>
      </c>
      <c r="BF24" s="11">
        <f t="shared" si="16"/>
        <v>0</v>
      </c>
      <c r="BG24" s="10">
        <f t="shared" si="16"/>
        <v>0</v>
      </c>
      <c r="BH24" s="11">
        <f t="shared" si="16"/>
        <v>15</v>
      </c>
      <c r="BI24" s="10">
        <f t="shared" si="16"/>
        <v>0</v>
      </c>
      <c r="BJ24" s="7">
        <f t="shared" si="16"/>
        <v>1</v>
      </c>
      <c r="BK24" s="11">
        <f t="shared" si="16"/>
        <v>0</v>
      </c>
      <c r="BL24" s="10">
        <f t="shared" si="16"/>
        <v>0</v>
      </c>
      <c r="BM24" s="11">
        <f t="shared" si="16"/>
        <v>0</v>
      </c>
      <c r="BN24" s="10">
        <f t="shared" si="16"/>
        <v>0</v>
      </c>
      <c r="BO24" s="11">
        <f t="shared" si="16"/>
        <v>0</v>
      </c>
      <c r="BP24" s="10">
        <f t="shared" si="16"/>
        <v>0</v>
      </c>
      <c r="BQ24" s="11">
        <f t="shared" si="16"/>
        <v>0</v>
      </c>
      <c r="BR24" s="10">
        <f t="shared" ref="BR24:CQ24" si="17">SUM(BR17:BR23)</f>
        <v>0</v>
      </c>
      <c r="BS24" s="11">
        <f t="shared" si="17"/>
        <v>0</v>
      </c>
      <c r="BT24" s="10">
        <f t="shared" si="17"/>
        <v>0</v>
      </c>
      <c r="BU24" s="11">
        <f t="shared" si="17"/>
        <v>0</v>
      </c>
      <c r="BV24" s="10">
        <f t="shared" si="17"/>
        <v>0</v>
      </c>
      <c r="BW24" s="7">
        <f t="shared" si="17"/>
        <v>0</v>
      </c>
      <c r="BX24" s="7">
        <f t="shared" si="17"/>
        <v>1</v>
      </c>
      <c r="BY24" s="11">
        <f t="shared" si="17"/>
        <v>0</v>
      </c>
      <c r="BZ24" s="10">
        <f t="shared" si="17"/>
        <v>0</v>
      </c>
      <c r="CA24" s="11">
        <f t="shared" si="17"/>
        <v>0</v>
      </c>
      <c r="CB24" s="10">
        <f t="shared" si="17"/>
        <v>0</v>
      </c>
      <c r="CC24" s="7">
        <f t="shared" si="17"/>
        <v>0</v>
      </c>
      <c r="CD24" s="11">
        <f t="shared" si="17"/>
        <v>0</v>
      </c>
      <c r="CE24" s="10">
        <f t="shared" si="17"/>
        <v>0</v>
      </c>
      <c r="CF24" s="11">
        <f t="shared" si="17"/>
        <v>0</v>
      </c>
      <c r="CG24" s="10">
        <f t="shared" si="17"/>
        <v>0</v>
      </c>
      <c r="CH24" s="11">
        <f t="shared" si="17"/>
        <v>0</v>
      </c>
      <c r="CI24" s="10">
        <f t="shared" si="17"/>
        <v>0</v>
      </c>
      <c r="CJ24" s="11">
        <f t="shared" si="17"/>
        <v>0</v>
      </c>
      <c r="CK24" s="10">
        <f t="shared" si="17"/>
        <v>0</v>
      </c>
      <c r="CL24" s="11">
        <f t="shared" si="17"/>
        <v>0</v>
      </c>
      <c r="CM24" s="10">
        <f t="shared" si="17"/>
        <v>0</v>
      </c>
      <c r="CN24" s="11">
        <f t="shared" si="17"/>
        <v>0</v>
      </c>
      <c r="CO24" s="10">
        <f t="shared" si="17"/>
        <v>0</v>
      </c>
      <c r="CP24" s="7">
        <f t="shared" si="17"/>
        <v>0</v>
      </c>
      <c r="CQ24" s="7">
        <f t="shared" si="17"/>
        <v>0</v>
      </c>
    </row>
    <row r="25" spans="1:95" ht="20.100000000000001" customHeight="1" x14ac:dyDescent="0.2">
      <c r="A25" s="19" t="s">
        <v>68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9"/>
      <c r="CQ25" s="13"/>
    </row>
    <row r="26" spans="1:95" x14ac:dyDescent="0.2">
      <c r="A26" s="6"/>
      <c r="B26" s="6"/>
      <c r="C26" s="6"/>
      <c r="D26" s="6" t="s">
        <v>69</v>
      </c>
      <c r="E26" s="3" t="s">
        <v>70</v>
      </c>
      <c r="F26" s="6">
        <f>COUNTIF(T26:CO26,"e")</f>
        <v>1</v>
      </c>
      <c r="G26" s="6">
        <f>COUNTIF(T26:CO26,"z")</f>
        <v>1</v>
      </c>
      <c r="H26" s="6">
        <f>SUM(I26:P26)</f>
        <v>30</v>
      </c>
      <c r="I26" s="6">
        <f>T26+AM26+BF26+BY26</f>
        <v>15</v>
      </c>
      <c r="J26" s="6">
        <f>V26+AO26+BH26+CA26</f>
        <v>15</v>
      </c>
      <c r="K26" s="6">
        <f>Y26+AR26+BK26+CD26</f>
        <v>0</v>
      </c>
      <c r="L26" s="6">
        <f>AA26+AT26+BM26+CF26</f>
        <v>0</v>
      </c>
      <c r="M26" s="6">
        <f>AC26+AV26+BO26+CH26</f>
        <v>0</v>
      </c>
      <c r="N26" s="6">
        <f>AE26+AX26+BQ26+CJ26</f>
        <v>0</v>
      </c>
      <c r="O26" s="6">
        <f>AG26+AZ26+BS26+CL26</f>
        <v>0</v>
      </c>
      <c r="P26" s="6">
        <f>AI26+BB26+BU26+CN26</f>
        <v>0</v>
      </c>
      <c r="Q26" s="7">
        <f>AL26+BE26+BX26+CQ26</f>
        <v>2</v>
      </c>
      <c r="R26" s="7">
        <f>AK26+BD26+BW26+CP26</f>
        <v>0</v>
      </c>
      <c r="S26" s="7">
        <v>1.1000000000000001</v>
      </c>
      <c r="T26" s="11">
        <v>15</v>
      </c>
      <c r="U26" s="10" t="s">
        <v>61</v>
      </c>
      <c r="V26" s="11">
        <v>15</v>
      </c>
      <c r="W26" s="10" t="s">
        <v>54</v>
      </c>
      <c r="X26" s="7">
        <v>2</v>
      </c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>X26+AK26</f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AQ26+BD26</f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BJ26+BW26</f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CC26+CP26</f>
        <v>0</v>
      </c>
    </row>
    <row r="27" spans="1:95" ht="15.95" customHeight="1" x14ac:dyDescent="0.2">
      <c r="A27" s="6"/>
      <c r="B27" s="6"/>
      <c r="C27" s="6"/>
      <c r="D27" s="6"/>
      <c r="E27" s="6" t="s">
        <v>67</v>
      </c>
      <c r="F27" s="6">
        <f t="shared" ref="F27:AK27" si="18">SUM(F26:F26)</f>
        <v>1</v>
      </c>
      <c r="G27" s="6">
        <f t="shared" si="18"/>
        <v>1</v>
      </c>
      <c r="H27" s="6">
        <f t="shared" si="18"/>
        <v>30</v>
      </c>
      <c r="I27" s="6">
        <f t="shared" si="18"/>
        <v>15</v>
      </c>
      <c r="J27" s="6">
        <f t="shared" si="18"/>
        <v>15</v>
      </c>
      <c r="K27" s="6">
        <f t="shared" si="18"/>
        <v>0</v>
      </c>
      <c r="L27" s="6">
        <f t="shared" si="18"/>
        <v>0</v>
      </c>
      <c r="M27" s="6">
        <f t="shared" si="18"/>
        <v>0</v>
      </c>
      <c r="N27" s="6">
        <f t="shared" si="18"/>
        <v>0</v>
      </c>
      <c r="O27" s="6">
        <f t="shared" si="18"/>
        <v>0</v>
      </c>
      <c r="P27" s="6">
        <f t="shared" si="18"/>
        <v>0</v>
      </c>
      <c r="Q27" s="7">
        <f t="shared" si="18"/>
        <v>2</v>
      </c>
      <c r="R27" s="7">
        <f t="shared" si="18"/>
        <v>0</v>
      </c>
      <c r="S27" s="7">
        <f t="shared" si="18"/>
        <v>1.1000000000000001</v>
      </c>
      <c r="T27" s="11">
        <f t="shared" si="18"/>
        <v>15</v>
      </c>
      <c r="U27" s="10">
        <f t="shared" si="18"/>
        <v>0</v>
      </c>
      <c r="V27" s="11">
        <f t="shared" si="18"/>
        <v>15</v>
      </c>
      <c r="W27" s="10">
        <f t="shared" si="18"/>
        <v>0</v>
      </c>
      <c r="X27" s="7">
        <f t="shared" si="18"/>
        <v>2</v>
      </c>
      <c r="Y27" s="11">
        <f t="shared" si="18"/>
        <v>0</v>
      </c>
      <c r="Z27" s="10">
        <f t="shared" si="18"/>
        <v>0</v>
      </c>
      <c r="AA27" s="11">
        <f t="shared" si="18"/>
        <v>0</v>
      </c>
      <c r="AB27" s="10">
        <f t="shared" si="18"/>
        <v>0</v>
      </c>
      <c r="AC27" s="11">
        <f t="shared" si="18"/>
        <v>0</v>
      </c>
      <c r="AD27" s="10">
        <f t="shared" si="18"/>
        <v>0</v>
      </c>
      <c r="AE27" s="11">
        <f t="shared" si="18"/>
        <v>0</v>
      </c>
      <c r="AF27" s="10">
        <f t="shared" si="18"/>
        <v>0</v>
      </c>
      <c r="AG27" s="11">
        <f t="shared" si="18"/>
        <v>0</v>
      </c>
      <c r="AH27" s="10">
        <f t="shared" si="18"/>
        <v>0</v>
      </c>
      <c r="AI27" s="11">
        <f t="shared" si="18"/>
        <v>0</v>
      </c>
      <c r="AJ27" s="10">
        <f t="shared" si="18"/>
        <v>0</v>
      </c>
      <c r="AK27" s="7">
        <f t="shared" si="18"/>
        <v>0</v>
      </c>
      <c r="AL27" s="7">
        <f t="shared" ref="AL27:BQ27" si="19">SUM(AL26:AL26)</f>
        <v>2</v>
      </c>
      <c r="AM27" s="11">
        <f t="shared" si="19"/>
        <v>0</v>
      </c>
      <c r="AN27" s="10">
        <f t="shared" si="19"/>
        <v>0</v>
      </c>
      <c r="AO27" s="11">
        <f t="shared" si="19"/>
        <v>0</v>
      </c>
      <c r="AP27" s="10">
        <f t="shared" si="19"/>
        <v>0</v>
      </c>
      <c r="AQ27" s="7">
        <f t="shared" si="19"/>
        <v>0</v>
      </c>
      <c r="AR27" s="11">
        <f t="shared" si="19"/>
        <v>0</v>
      </c>
      <c r="AS27" s="10">
        <f t="shared" si="19"/>
        <v>0</v>
      </c>
      <c r="AT27" s="11">
        <f t="shared" si="19"/>
        <v>0</v>
      </c>
      <c r="AU27" s="10">
        <f t="shared" si="19"/>
        <v>0</v>
      </c>
      <c r="AV27" s="11">
        <f t="shared" si="19"/>
        <v>0</v>
      </c>
      <c r="AW27" s="10">
        <f t="shared" si="19"/>
        <v>0</v>
      </c>
      <c r="AX27" s="11">
        <f t="shared" si="19"/>
        <v>0</v>
      </c>
      <c r="AY27" s="10">
        <f t="shared" si="19"/>
        <v>0</v>
      </c>
      <c r="AZ27" s="11">
        <f t="shared" si="19"/>
        <v>0</v>
      </c>
      <c r="BA27" s="10">
        <f t="shared" si="19"/>
        <v>0</v>
      </c>
      <c r="BB27" s="11">
        <f t="shared" si="19"/>
        <v>0</v>
      </c>
      <c r="BC27" s="10">
        <f t="shared" si="19"/>
        <v>0</v>
      </c>
      <c r="BD27" s="7">
        <f t="shared" si="19"/>
        <v>0</v>
      </c>
      <c r="BE27" s="7">
        <f t="shared" si="19"/>
        <v>0</v>
      </c>
      <c r="BF27" s="11">
        <f t="shared" si="19"/>
        <v>0</v>
      </c>
      <c r="BG27" s="10">
        <f t="shared" si="19"/>
        <v>0</v>
      </c>
      <c r="BH27" s="11">
        <f t="shared" si="19"/>
        <v>0</v>
      </c>
      <c r="BI27" s="10">
        <f t="shared" si="19"/>
        <v>0</v>
      </c>
      <c r="BJ27" s="7">
        <f t="shared" si="19"/>
        <v>0</v>
      </c>
      <c r="BK27" s="11">
        <f t="shared" si="19"/>
        <v>0</v>
      </c>
      <c r="BL27" s="10">
        <f t="shared" si="19"/>
        <v>0</v>
      </c>
      <c r="BM27" s="11">
        <f t="shared" si="19"/>
        <v>0</v>
      </c>
      <c r="BN27" s="10">
        <f t="shared" si="19"/>
        <v>0</v>
      </c>
      <c r="BO27" s="11">
        <f t="shared" si="19"/>
        <v>0</v>
      </c>
      <c r="BP27" s="10">
        <f t="shared" si="19"/>
        <v>0</v>
      </c>
      <c r="BQ27" s="11">
        <f t="shared" si="19"/>
        <v>0</v>
      </c>
      <c r="BR27" s="10">
        <f t="shared" ref="BR27:CQ27" si="20">SUM(BR26:BR26)</f>
        <v>0</v>
      </c>
      <c r="BS27" s="11">
        <f t="shared" si="20"/>
        <v>0</v>
      </c>
      <c r="BT27" s="10">
        <f t="shared" si="20"/>
        <v>0</v>
      </c>
      <c r="BU27" s="11">
        <f t="shared" si="20"/>
        <v>0</v>
      </c>
      <c r="BV27" s="10">
        <f t="shared" si="20"/>
        <v>0</v>
      </c>
      <c r="BW27" s="7">
        <f t="shared" si="20"/>
        <v>0</v>
      </c>
      <c r="BX27" s="7">
        <f t="shared" si="20"/>
        <v>0</v>
      </c>
      <c r="BY27" s="11">
        <f t="shared" si="20"/>
        <v>0</v>
      </c>
      <c r="BZ27" s="10">
        <f t="shared" si="20"/>
        <v>0</v>
      </c>
      <c r="CA27" s="11">
        <f t="shared" si="20"/>
        <v>0</v>
      </c>
      <c r="CB27" s="10">
        <f t="shared" si="20"/>
        <v>0</v>
      </c>
      <c r="CC27" s="7">
        <f t="shared" si="20"/>
        <v>0</v>
      </c>
      <c r="CD27" s="11">
        <f t="shared" si="20"/>
        <v>0</v>
      </c>
      <c r="CE27" s="10">
        <f t="shared" si="20"/>
        <v>0</v>
      </c>
      <c r="CF27" s="11">
        <f t="shared" si="20"/>
        <v>0</v>
      </c>
      <c r="CG27" s="10">
        <f t="shared" si="20"/>
        <v>0</v>
      </c>
      <c r="CH27" s="11">
        <f t="shared" si="20"/>
        <v>0</v>
      </c>
      <c r="CI27" s="10">
        <f t="shared" si="20"/>
        <v>0</v>
      </c>
      <c r="CJ27" s="11">
        <f t="shared" si="20"/>
        <v>0</v>
      </c>
      <c r="CK27" s="10">
        <f t="shared" si="20"/>
        <v>0</v>
      </c>
      <c r="CL27" s="11">
        <f t="shared" si="20"/>
        <v>0</v>
      </c>
      <c r="CM27" s="10">
        <f t="shared" si="20"/>
        <v>0</v>
      </c>
      <c r="CN27" s="11">
        <f t="shared" si="20"/>
        <v>0</v>
      </c>
      <c r="CO27" s="10">
        <f t="shared" si="20"/>
        <v>0</v>
      </c>
      <c r="CP27" s="7">
        <f t="shared" si="20"/>
        <v>0</v>
      </c>
      <c r="CQ27" s="7">
        <f t="shared" si="20"/>
        <v>0</v>
      </c>
    </row>
    <row r="28" spans="1:95" ht="20.100000000000001" customHeight="1" x14ac:dyDescent="0.2">
      <c r="A28" s="19" t="s">
        <v>71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9"/>
      <c r="CQ28" s="13"/>
    </row>
    <row r="29" spans="1:95" x14ac:dyDescent="0.2">
      <c r="A29" s="6">
        <v>2</v>
      </c>
      <c r="B29" s="6">
        <v>1</v>
      </c>
      <c r="C29" s="6"/>
      <c r="D29" s="6"/>
      <c r="E29" s="3" t="s">
        <v>72</v>
      </c>
      <c r="F29" s="6">
        <f>$B$29*COUNTIF(T29:CO29,"e")</f>
        <v>1</v>
      </c>
      <c r="G29" s="6">
        <f>$B$29*COUNTIF(T29:CO29,"z")</f>
        <v>1</v>
      </c>
      <c r="H29" s="6">
        <f t="shared" ref="H29:H38" si="21">SUM(I29:P29)</f>
        <v>45</v>
      </c>
      <c r="I29" s="6">
        <f t="shared" ref="I29:I38" si="22">T29+AM29+BF29+BY29</f>
        <v>30</v>
      </c>
      <c r="J29" s="6">
        <f t="shared" ref="J29:J38" si="23">V29+AO29+BH29+CA29</f>
        <v>0</v>
      </c>
      <c r="K29" s="6">
        <f t="shared" ref="K29:K38" si="24">Y29+AR29+BK29+CD29</f>
        <v>15</v>
      </c>
      <c r="L29" s="6">
        <f t="shared" ref="L29:L38" si="25">AA29+AT29+BM29+CF29</f>
        <v>0</v>
      </c>
      <c r="M29" s="6">
        <f t="shared" ref="M29:M38" si="26">AC29+AV29+BO29+CH29</f>
        <v>0</v>
      </c>
      <c r="N29" s="6">
        <f t="shared" ref="N29:N38" si="27">AE29+AX29+BQ29+CJ29</f>
        <v>0</v>
      </c>
      <c r="O29" s="6">
        <f t="shared" ref="O29:O38" si="28">AG29+AZ29+BS29+CL29</f>
        <v>0</v>
      </c>
      <c r="P29" s="6">
        <f t="shared" ref="P29:P38" si="29">AI29+BB29+BU29+CN29</f>
        <v>0</v>
      </c>
      <c r="Q29" s="7">
        <f t="shared" ref="Q29:Q38" si="30">AL29+BE29+BX29+CQ29</f>
        <v>2</v>
      </c>
      <c r="R29" s="7">
        <f t="shared" ref="R29:R38" si="31">AK29+BD29+BW29+CP29</f>
        <v>0.8</v>
      </c>
      <c r="S29" s="7">
        <f>$B$29*1.9</f>
        <v>1.9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ref="AL29:AL38" si="32">X29+AK29</f>
        <v>0</v>
      </c>
      <c r="AM29" s="11">
        <f>$B$29*30</f>
        <v>30</v>
      </c>
      <c r="AN29" s="10" t="s">
        <v>61</v>
      </c>
      <c r="AO29" s="11"/>
      <c r="AP29" s="10"/>
      <c r="AQ29" s="7">
        <f>$B$29*1.2</f>
        <v>1.2</v>
      </c>
      <c r="AR29" s="11">
        <f>$B$29*15</f>
        <v>15</v>
      </c>
      <c r="AS29" s="10" t="s">
        <v>54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f>$B$29*0.8</f>
        <v>0.8</v>
      </c>
      <c r="BE29" s="7">
        <f t="shared" ref="BE29:BE38" si="33">AQ29+BD29</f>
        <v>2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ref="BX29:BX38" si="34">BJ29+BW29</f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ref="CQ29:CQ38" si="35">CC29+CP29</f>
        <v>0</v>
      </c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>COUNTIF(T30:CO30,"e")</f>
        <v>0</v>
      </c>
      <c r="G30" s="6">
        <f>COUNTIF(T30:CO30,"z")</f>
        <v>2</v>
      </c>
      <c r="H30" s="6">
        <f t="shared" si="21"/>
        <v>45</v>
      </c>
      <c r="I30" s="6">
        <f t="shared" si="22"/>
        <v>15</v>
      </c>
      <c r="J30" s="6">
        <f t="shared" si="23"/>
        <v>0</v>
      </c>
      <c r="K30" s="6">
        <f t="shared" si="24"/>
        <v>0</v>
      </c>
      <c r="L30" s="6">
        <f t="shared" si="25"/>
        <v>0</v>
      </c>
      <c r="M30" s="6">
        <f t="shared" si="26"/>
        <v>30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7">
        <f t="shared" si="30"/>
        <v>2</v>
      </c>
      <c r="R30" s="7">
        <f t="shared" si="31"/>
        <v>1.2</v>
      </c>
      <c r="S30" s="7">
        <v>2</v>
      </c>
      <c r="T30" s="11">
        <v>15</v>
      </c>
      <c r="U30" s="10" t="s">
        <v>54</v>
      </c>
      <c r="V30" s="11"/>
      <c r="W30" s="10"/>
      <c r="X30" s="7">
        <v>0.8</v>
      </c>
      <c r="Y30" s="11"/>
      <c r="Z30" s="10"/>
      <c r="AA30" s="11"/>
      <c r="AB30" s="10"/>
      <c r="AC30" s="11">
        <v>30</v>
      </c>
      <c r="AD30" s="10" t="s">
        <v>54</v>
      </c>
      <c r="AE30" s="11"/>
      <c r="AF30" s="10"/>
      <c r="AG30" s="11"/>
      <c r="AH30" s="10"/>
      <c r="AI30" s="11"/>
      <c r="AJ30" s="10"/>
      <c r="AK30" s="7">
        <v>1.2</v>
      </c>
      <c r="AL30" s="7">
        <f t="shared" si="32"/>
        <v>2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3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4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5"/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>COUNTIF(T31:CO31,"e")</f>
        <v>1</v>
      </c>
      <c r="G31" s="6">
        <f>COUNTIF(T31:CO31,"z")</f>
        <v>1</v>
      </c>
      <c r="H31" s="6">
        <f t="shared" si="21"/>
        <v>45</v>
      </c>
      <c r="I31" s="6">
        <f t="shared" si="22"/>
        <v>15</v>
      </c>
      <c r="J31" s="6">
        <f t="shared" si="23"/>
        <v>0</v>
      </c>
      <c r="K31" s="6">
        <f t="shared" si="24"/>
        <v>0</v>
      </c>
      <c r="L31" s="6">
        <f t="shared" si="25"/>
        <v>0</v>
      </c>
      <c r="M31" s="6">
        <f t="shared" si="26"/>
        <v>30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7">
        <f t="shared" si="30"/>
        <v>2</v>
      </c>
      <c r="R31" s="7">
        <f t="shared" si="31"/>
        <v>1.2</v>
      </c>
      <c r="S31" s="7">
        <v>1.7</v>
      </c>
      <c r="T31" s="11">
        <v>15</v>
      </c>
      <c r="U31" s="10" t="s">
        <v>61</v>
      </c>
      <c r="V31" s="11"/>
      <c r="W31" s="10"/>
      <c r="X31" s="7">
        <v>0.8</v>
      </c>
      <c r="Y31" s="11"/>
      <c r="Z31" s="10"/>
      <c r="AA31" s="11"/>
      <c r="AB31" s="10"/>
      <c r="AC31" s="11">
        <v>30</v>
      </c>
      <c r="AD31" s="10" t="s">
        <v>54</v>
      </c>
      <c r="AE31" s="11"/>
      <c r="AF31" s="10"/>
      <c r="AG31" s="11"/>
      <c r="AH31" s="10"/>
      <c r="AI31" s="11"/>
      <c r="AJ31" s="10"/>
      <c r="AK31" s="7">
        <v>1.2</v>
      </c>
      <c r="AL31" s="7">
        <f t="shared" si="32"/>
        <v>2</v>
      </c>
      <c r="AM31" s="11"/>
      <c r="AN31" s="10"/>
      <c r="AO31" s="11"/>
      <c r="AP31" s="10"/>
      <c r="AQ31" s="7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3"/>
        <v>0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4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5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>COUNTIF(T32:CO32,"e")</f>
        <v>0</v>
      </c>
      <c r="G32" s="6">
        <f>COUNTIF(T32:CO32,"z")</f>
        <v>2</v>
      </c>
      <c r="H32" s="6">
        <f t="shared" si="21"/>
        <v>45</v>
      </c>
      <c r="I32" s="6">
        <f t="shared" si="22"/>
        <v>30</v>
      </c>
      <c r="J32" s="6">
        <f t="shared" si="23"/>
        <v>0</v>
      </c>
      <c r="K32" s="6">
        <f t="shared" si="24"/>
        <v>0</v>
      </c>
      <c r="L32" s="6">
        <f t="shared" si="25"/>
        <v>0</v>
      </c>
      <c r="M32" s="6">
        <f t="shared" si="26"/>
        <v>15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7">
        <f t="shared" si="30"/>
        <v>3</v>
      </c>
      <c r="R32" s="7">
        <f t="shared" si="31"/>
        <v>1</v>
      </c>
      <c r="S32" s="7">
        <v>2.6</v>
      </c>
      <c r="T32" s="11">
        <v>30</v>
      </c>
      <c r="U32" s="10" t="s">
        <v>54</v>
      </c>
      <c r="V32" s="11"/>
      <c r="W32" s="10"/>
      <c r="X32" s="7">
        <v>2</v>
      </c>
      <c r="Y32" s="11"/>
      <c r="Z32" s="10"/>
      <c r="AA32" s="11"/>
      <c r="AB32" s="10"/>
      <c r="AC32" s="11">
        <v>15</v>
      </c>
      <c r="AD32" s="10" t="s">
        <v>54</v>
      </c>
      <c r="AE32" s="11"/>
      <c r="AF32" s="10"/>
      <c r="AG32" s="11"/>
      <c r="AH32" s="10"/>
      <c r="AI32" s="11"/>
      <c r="AJ32" s="10"/>
      <c r="AK32" s="7">
        <v>1</v>
      </c>
      <c r="AL32" s="7">
        <f t="shared" si="32"/>
        <v>3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3"/>
        <v>0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4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5"/>
        <v>0</v>
      </c>
    </row>
    <row r="33" spans="1:95" x14ac:dyDescent="0.2">
      <c r="A33" s="6">
        <v>3</v>
      </c>
      <c r="B33" s="6">
        <v>1</v>
      </c>
      <c r="C33" s="6"/>
      <c r="D33" s="6"/>
      <c r="E33" s="3" t="s">
        <v>79</v>
      </c>
      <c r="F33" s="6">
        <f>$B$33*COUNTIF(T33:CO33,"e")</f>
        <v>1</v>
      </c>
      <c r="G33" s="6">
        <f>$B$33*COUNTIF(T33:CO33,"z")</f>
        <v>1</v>
      </c>
      <c r="H33" s="6">
        <f t="shared" si="21"/>
        <v>60</v>
      </c>
      <c r="I33" s="6">
        <f t="shared" si="22"/>
        <v>30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30</v>
      </c>
      <c r="N33" s="6">
        <f t="shared" si="27"/>
        <v>0</v>
      </c>
      <c r="O33" s="6">
        <f t="shared" si="28"/>
        <v>0</v>
      </c>
      <c r="P33" s="6">
        <f t="shared" si="29"/>
        <v>0</v>
      </c>
      <c r="Q33" s="7">
        <f t="shared" si="30"/>
        <v>3</v>
      </c>
      <c r="R33" s="7">
        <f t="shared" si="31"/>
        <v>1.5</v>
      </c>
      <c r="S33" s="7">
        <f>$B$33*2.1</f>
        <v>2.1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2"/>
        <v>0</v>
      </c>
      <c r="AM33" s="11">
        <f>$B$33*30</f>
        <v>30</v>
      </c>
      <c r="AN33" s="10" t="s">
        <v>61</v>
      </c>
      <c r="AO33" s="11"/>
      <c r="AP33" s="10"/>
      <c r="AQ33" s="7">
        <f>$B$33*1.5</f>
        <v>1.5</v>
      </c>
      <c r="AR33" s="11"/>
      <c r="AS33" s="10"/>
      <c r="AT33" s="11"/>
      <c r="AU33" s="10"/>
      <c r="AV33" s="11">
        <f>$B$33*30</f>
        <v>30</v>
      </c>
      <c r="AW33" s="10" t="s">
        <v>54</v>
      </c>
      <c r="AX33" s="11"/>
      <c r="AY33" s="10"/>
      <c r="AZ33" s="11"/>
      <c r="BA33" s="10"/>
      <c r="BB33" s="11"/>
      <c r="BC33" s="10"/>
      <c r="BD33" s="7">
        <f>$B$33*1.5</f>
        <v>1.5</v>
      </c>
      <c r="BE33" s="7">
        <f t="shared" si="33"/>
        <v>3</v>
      </c>
      <c r="BF33" s="11"/>
      <c r="BG33" s="10"/>
      <c r="BH33" s="11"/>
      <c r="BI33" s="10"/>
      <c r="BJ33" s="7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4"/>
        <v>0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5"/>
        <v>0</v>
      </c>
    </row>
    <row r="34" spans="1:95" x14ac:dyDescent="0.2">
      <c r="A34" s="6"/>
      <c r="B34" s="6"/>
      <c r="C34" s="6"/>
      <c r="D34" s="6" t="s">
        <v>80</v>
      </c>
      <c r="E34" s="3" t="s">
        <v>81</v>
      </c>
      <c r="F34" s="6">
        <f>COUNTIF(T34:CO34,"e")</f>
        <v>0</v>
      </c>
      <c r="G34" s="6">
        <f>COUNTIF(T34:CO34,"z")</f>
        <v>2</v>
      </c>
      <c r="H34" s="6">
        <f t="shared" si="21"/>
        <v>30</v>
      </c>
      <c r="I34" s="6">
        <f t="shared" si="22"/>
        <v>15</v>
      </c>
      <c r="J34" s="6">
        <f t="shared" si="23"/>
        <v>15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0</v>
      </c>
      <c r="P34" s="6">
        <f t="shared" si="29"/>
        <v>0</v>
      </c>
      <c r="Q34" s="7">
        <f t="shared" si="30"/>
        <v>2</v>
      </c>
      <c r="R34" s="7">
        <f t="shared" si="31"/>
        <v>0</v>
      </c>
      <c r="S34" s="7">
        <v>1.6</v>
      </c>
      <c r="T34" s="11">
        <v>15</v>
      </c>
      <c r="U34" s="10" t="s">
        <v>54</v>
      </c>
      <c r="V34" s="11">
        <v>15</v>
      </c>
      <c r="W34" s="10" t="s">
        <v>54</v>
      </c>
      <c r="X34" s="7">
        <v>2</v>
      </c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2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3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4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5"/>
        <v>0</v>
      </c>
    </row>
    <row r="35" spans="1:95" x14ac:dyDescent="0.2">
      <c r="A35" s="6">
        <v>4</v>
      </c>
      <c r="B35" s="6">
        <v>1</v>
      </c>
      <c r="C35" s="6"/>
      <c r="D35" s="6"/>
      <c r="E35" s="3" t="s">
        <v>82</v>
      </c>
      <c r="F35" s="6">
        <f>$B$35*COUNTIF(T35:CO35,"e")</f>
        <v>1</v>
      </c>
      <c r="G35" s="6">
        <f>$B$35*COUNTIF(T35:CO35,"z")</f>
        <v>1</v>
      </c>
      <c r="H35" s="6">
        <f t="shared" si="21"/>
        <v>45</v>
      </c>
      <c r="I35" s="6">
        <f t="shared" si="22"/>
        <v>15</v>
      </c>
      <c r="J35" s="6">
        <f t="shared" si="23"/>
        <v>0</v>
      </c>
      <c r="K35" s="6">
        <f t="shared" si="24"/>
        <v>30</v>
      </c>
      <c r="L35" s="6">
        <f t="shared" si="25"/>
        <v>0</v>
      </c>
      <c r="M35" s="6">
        <f t="shared" si="26"/>
        <v>0</v>
      </c>
      <c r="N35" s="6">
        <f t="shared" si="27"/>
        <v>0</v>
      </c>
      <c r="O35" s="6">
        <f t="shared" si="28"/>
        <v>0</v>
      </c>
      <c r="P35" s="6">
        <f t="shared" si="29"/>
        <v>0</v>
      </c>
      <c r="Q35" s="7">
        <f t="shared" si="30"/>
        <v>2</v>
      </c>
      <c r="R35" s="7">
        <f t="shared" si="31"/>
        <v>1.2</v>
      </c>
      <c r="S35" s="7">
        <f>$B$35*1.5</f>
        <v>1.5</v>
      </c>
      <c r="T35" s="11"/>
      <c r="U35" s="10"/>
      <c r="V35" s="11"/>
      <c r="W35" s="10"/>
      <c r="X35" s="7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2"/>
        <v>0</v>
      </c>
      <c r="AM35" s="11">
        <f>$B$35*15</f>
        <v>15</v>
      </c>
      <c r="AN35" s="10" t="s">
        <v>61</v>
      </c>
      <c r="AO35" s="11"/>
      <c r="AP35" s="10"/>
      <c r="AQ35" s="7">
        <f>$B$35*0.8</f>
        <v>0.8</v>
      </c>
      <c r="AR35" s="11">
        <f>$B$35*30</f>
        <v>30</v>
      </c>
      <c r="AS35" s="10" t="s">
        <v>54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>
        <f>$B$35*1.2</f>
        <v>1.2</v>
      </c>
      <c r="BE35" s="7">
        <f t="shared" si="33"/>
        <v>2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4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5"/>
        <v>0</v>
      </c>
    </row>
    <row r="36" spans="1:95" x14ac:dyDescent="0.2">
      <c r="A36" s="6"/>
      <c r="B36" s="6"/>
      <c r="C36" s="6"/>
      <c r="D36" s="6" t="s">
        <v>83</v>
      </c>
      <c r="E36" s="3" t="s">
        <v>84</v>
      </c>
      <c r="F36" s="6">
        <f>COUNTIF(T36:CO36,"e")</f>
        <v>0</v>
      </c>
      <c r="G36" s="6">
        <f>COUNTIF(T36:CO36,"z")</f>
        <v>2</v>
      </c>
      <c r="H36" s="6">
        <f t="shared" si="21"/>
        <v>45</v>
      </c>
      <c r="I36" s="6">
        <f t="shared" si="22"/>
        <v>30</v>
      </c>
      <c r="J36" s="6">
        <f t="shared" si="23"/>
        <v>0</v>
      </c>
      <c r="K36" s="6">
        <f t="shared" si="24"/>
        <v>15</v>
      </c>
      <c r="L36" s="6">
        <f t="shared" si="25"/>
        <v>0</v>
      </c>
      <c r="M36" s="6">
        <f t="shared" si="26"/>
        <v>0</v>
      </c>
      <c r="N36" s="6">
        <f t="shared" si="27"/>
        <v>0</v>
      </c>
      <c r="O36" s="6">
        <f t="shared" si="28"/>
        <v>0</v>
      </c>
      <c r="P36" s="6">
        <f t="shared" si="29"/>
        <v>0</v>
      </c>
      <c r="Q36" s="7">
        <f t="shared" si="30"/>
        <v>2</v>
      </c>
      <c r="R36" s="7">
        <f t="shared" si="31"/>
        <v>0.8</v>
      </c>
      <c r="S36" s="7">
        <v>1.6</v>
      </c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2"/>
        <v>0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3"/>
        <v>0</v>
      </c>
      <c r="BF36" s="11">
        <v>30</v>
      </c>
      <c r="BG36" s="10" t="s">
        <v>54</v>
      </c>
      <c r="BH36" s="11"/>
      <c r="BI36" s="10"/>
      <c r="BJ36" s="7">
        <v>1.2</v>
      </c>
      <c r="BK36" s="11">
        <v>15</v>
      </c>
      <c r="BL36" s="10" t="s">
        <v>54</v>
      </c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>
        <v>0.8</v>
      </c>
      <c r="BX36" s="7">
        <f t="shared" si="34"/>
        <v>2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5"/>
        <v>0</v>
      </c>
    </row>
    <row r="37" spans="1:95" x14ac:dyDescent="0.2">
      <c r="A37" s="6">
        <v>7</v>
      </c>
      <c r="B37" s="6">
        <v>1</v>
      </c>
      <c r="C37" s="6"/>
      <c r="D37" s="6"/>
      <c r="E37" s="3" t="s">
        <v>85</v>
      </c>
      <c r="F37" s="6">
        <f>$B$37*COUNTIF(T37:CO37,"e")</f>
        <v>0</v>
      </c>
      <c r="G37" s="6">
        <f>$B$37*COUNTIF(T37:CO37,"z")</f>
        <v>2</v>
      </c>
      <c r="H37" s="6">
        <f t="shared" si="21"/>
        <v>45</v>
      </c>
      <c r="I37" s="6">
        <f t="shared" si="22"/>
        <v>30</v>
      </c>
      <c r="J37" s="6">
        <f t="shared" si="23"/>
        <v>0</v>
      </c>
      <c r="K37" s="6">
        <f t="shared" si="24"/>
        <v>0</v>
      </c>
      <c r="L37" s="6">
        <f t="shared" si="25"/>
        <v>0</v>
      </c>
      <c r="M37" s="6">
        <f t="shared" si="26"/>
        <v>15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7">
        <f t="shared" si="30"/>
        <v>2</v>
      </c>
      <c r="R37" s="7">
        <f t="shared" si="31"/>
        <v>0.8</v>
      </c>
      <c r="S37" s="7">
        <f>$B$37*1.8</f>
        <v>1.8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2"/>
        <v>0</v>
      </c>
      <c r="AM37" s="11">
        <f>$B$37*30</f>
        <v>30</v>
      </c>
      <c r="AN37" s="10" t="s">
        <v>54</v>
      </c>
      <c r="AO37" s="11"/>
      <c r="AP37" s="10"/>
      <c r="AQ37" s="7">
        <f>$B$37*1.2</f>
        <v>1.2</v>
      </c>
      <c r="AR37" s="11"/>
      <c r="AS37" s="10"/>
      <c r="AT37" s="11"/>
      <c r="AU37" s="10"/>
      <c r="AV37" s="11">
        <f>$B$37*15</f>
        <v>15</v>
      </c>
      <c r="AW37" s="10" t="s">
        <v>54</v>
      </c>
      <c r="AX37" s="11"/>
      <c r="AY37" s="10"/>
      <c r="AZ37" s="11"/>
      <c r="BA37" s="10"/>
      <c r="BB37" s="11"/>
      <c r="BC37" s="10"/>
      <c r="BD37" s="7">
        <f>$B$37*0.8</f>
        <v>0.8</v>
      </c>
      <c r="BE37" s="7">
        <f t="shared" si="33"/>
        <v>2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4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5"/>
        <v>0</v>
      </c>
    </row>
    <row r="38" spans="1:95" x14ac:dyDescent="0.2">
      <c r="A38" s="6">
        <v>10</v>
      </c>
      <c r="B38" s="6">
        <v>1</v>
      </c>
      <c r="C38" s="6"/>
      <c r="D38" s="6"/>
      <c r="E38" s="3" t="s">
        <v>86</v>
      </c>
      <c r="F38" s="6">
        <f>$B$38*COUNTIF(T38:CO38,"e")</f>
        <v>0</v>
      </c>
      <c r="G38" s="6">
        <f>$B$38*COUNTIF(T38:CO38,"z")</f>
        <v>2</v>
      </c>
      <c r="H38" s="6">
        <f t="shared" si="21"/>
        <v>30</v>
      </c>
      <c r="I38" s="6">
        <f t="shared" si="22"/>
        <v>15</v>
      </c>
      <c r="J38" s="6">
        <f t="shared" si="23"/>
        <v>15</v>
      </c>
      <c r="K38" s="6">
        <f t="shared" si="24"/>
        <v>0</v>
      </c>
      <c r="L38" s="6">
        <f t="shared" si="25"/>
        <v>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7">
        <f t="shared" si="30"/>
        <v>3</v>
      </c>
      <c r="R38" s="7">
        <f t="shared" si="31"/>
        <v>0</v>
      </c>
      <c r="S38" s="7">
        <f>$B$38*1</f>
        <v>1</v>
      </c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2"/>
        <v>0</v>
      </c>
      <c r="AM38" s="11">
        <f>$B$38*15</f>
        <v>15</v>
      </c>
      <c r="AN38" s="10" t="s">
        <v>54</v>
      </c>
      <c r="AO38" s="11">
        <f>$B$38*15</f>
        <v>15</v>
      </c>
      <c r="AP38" s="10" t="s">
        <v>54</v>
      </c>
      <c r="AQ38" s="7">
        <f>$B$38*3</f>
        <v>3</v>
      </c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3"/>
        <v>3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4"/>
        <v>0</v>
      </c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5"/>
        <v>0</v>
      </c>
    </row>
    <row r="39" spans="1:95" ht="15.95" customHeight="1" x14ac:dyDescent="0.2">
      <c r="A39" s="6"/>
      <c r="B39" s="6"/>
      <c r="C39" s="6"/>
      <c r="D39" s="6"/>
      <c r="E39" s="6" t="s">
        <v>67</v>
      </c>
      <c r="F39" s="6">
        <f t="shared" ref="F39:AK39" si="36">SUM(F29:F38)</f>
        <v>4</v>
      </c>
      <c r="G39" s="6">
        <f t="shared" si="36"/>
        <v>16</v>
      </c>
      <c r="H39" s="6">
        <f t="shared" si="36"/>
        <v>435</v>
      </c>
      <c r="I39" s="6">
        <f t="shared" si="36"/>
        <v>225</v>
      </c>
      <c r="J39" s="6">
        <f t="shared" si="36"/>
        <v>30</v>
      </c>
      <c r="K39" s="6">
        <f t="shared" si="36"/>
        <v>60</v>
      </c>
      <c r="L39" s="6">
        <f t="shared" si="36"/>
        <v>0</v>
      </c>
      <c r="M39" s="6">
        <f t="shared" si="36"/>
        <v>120</v>
      </c>
      <c r="N39" s="6">
        <f t="shared" si="36"/>
        <v>0</v>
      </c>
      <c r="O39" s="6">
        <f t="shared" si="36"/>
        <v>0</v>
      </c>
      <c r="P39" s="6">
        <f t="shared" si="36"/>
        <v>0</v>
      </c>
      <c r="Q39" s="7">
        <f t="shared" si="36"/>
        <v>23</v>
      </c>
      <c r="R39" s="7">
        <f t="shared" si="36"/>
        <v>8.5</v>
      </c>
      <c r="S39" s="7">
        <f t="shared" si="36"/>
        <v>17.799999999999997</v>
      </c>
      <c r="T39" s="11">
        <f t="shared" si="36"/>
        <v>75</v>
      </c>
      <c r="U39" s="10">
        <f t="shared" si="36"/>
        <v>0</v>
      </c>
      <c r="V39" s="11">
        <f t="shared" si="36"/>
        <v>15</v>
      </c>
      <c r="W39" s="10">
        <f t="shared" si="36"/>
        <v>0</v>
      </c>
      <c r="X39" s="7">
        <f t="shared" si="36"/>
        <v>5.6</v>
      </c>
      <c r="Y39" s="11">
        <f t="shared" si="36"/>
        <v>0</v>
      </c>
      <c r="Z39" s="10">
        <f t="shared" si="36"/>
        <v>0</v>
      </c>
      <c r="AA39" s="11">
        <f t="shared" si="36"/>
        <v>0</v>
      </c>
      <c r="AB39" s="10">
        <f t="shared" si="36"/>
        <v>0</v>
      </c>
      <c r="AC39" s="11">
        <f t="shared" si="36"/>
        <v>75</v>
      </c>
      <c r="AD39" s="10">
        <f t="shared" si="36"/>
        <v>0</v>
      </c>
      <c r="AE39" s="11">
        <f t="shared" si="36"/>
        <v>0</v>
      </c>
      <c r="AF39" s="10">
        <f t="shared" si="36"/>
        <v>0</v>
      </c>
      <c r="AG39" s="11">
        <f t="shared" si="36"/>
        <v>0</v>
      </c>
      <c r="AH39" s="10">
        <f t="shared" si="36"/>
        <v>0</v>
      </c>
      <c r="AI39" s="11">
        <f t="shared" si="36"/>
        <v>0</v>
      </c>
      <c r="AJ39" s="10">
        <f t="shared" si="36"/>
        <v>0</v>
      </c>
      <c r="AK39" s="7">
        <f t="shared" si="36"/>
        <v>3.4</v>
      </c>
      <c r="AL39" s="7">
        <f t="shared" ref="AL39:BQ39" si="37">SUM(AL29:AL38)</f>
        <v>9</v>
      </c>
      <c r="AM39" s="11">
        <f t="shared" si="37"/>
        <v>120</v>
      </c>
      <c r="AN39" s="10">
        <f t="shared" si="37"/>
        <v>0</v>
      </c>
      <c r="AO39" s="11">
        <f t="shared" si="37"/>
        <v>15</v>
      </c>
      <c r="AP39" s="10">
        <f t="shared" si="37"/>
        <v>0</v>
      </c>
      <c r="AQ39" s="7">
        <f t="shared" si="37"/>
        <v>7.7</v>
      </c>
      <c r="AR39" s="11">
        <f t="shared" si="37"/>
        <v>45</v>
      </c>
      <c r="AS39" s="10">
        <f t="shared" si="37"/>
        <v>0</v>
      </c>
      <c r="AT39" s="11">
        <f t="shared" si="37"/>
        <v>0</v>
      </c>
      <c r="AU39" s="10">
        <f t="shared" si="37"/>
        <v>0</v>
      </c>
      <c r="AV39" s="11">
        <f t="shared" si="37"/>
        <v>45</v>
      </c>
      <c r="AW39" s="10">
        <f t="shared" si="37"/>
        <v>0</v>
      </c>
      <c r="AX39" s="11">
        <f t="shared" si="37"/>
        <v>0</v>
      </c>
      <c r="AY39" s="10">
        <f t="shared" si="37"/>
        <v>0</v>
      </c>
      <c r="AZ39" s="11">
        <f t="shared" si="37"/>
        <v>0</v>
      </c>
      <c r="BA39" s="10">
        <f t="shared" si="37"/>
        <v>0</v>
      </c>
      <c r="BB39" s="11">
        <f t="shared" si="37"/>
        <v>0</v>
      </c>
      <c r="BC39" s="10">
        <f t="shared" si="37"/>
        <v>0</v>
      </c>
      <c r="BD39" s="7">
        <f t="shared" si="37"/>
        <v>4.3</v>
      </c>
      <c r="BE39" s="7">
        <f t="shared" si="37"/>
        <v>12</v>
      </c>
      <c r="BF39" s="11">
        <f t="shared" si="37"/>
        <v>30</v>
      </c>
      <c r="BG39" s="10">
        <f t="shared" si="37"/>
        <v>0</v>
      </c>
      <c r="BH39" s="11">
        <f t="shared" si="37"/>
        <v>0</v>
      </c>
      <c r="BI39" s="10">
        <f t="shared" si="37"/>
        <v>0</v>
      </c>
      <c r="BJ39" s="7">
        <f t="shared" si="37"/>
        <v>1.2</v>
      </c>
      <c r="BK39" s="11">
        <f t="shared" si="37"/>
        <v>15</v>
      </c>
      <c r="BL39" s="10">
        <f t="shared" si="37"/>
        <v>0</v>
      </c>
      <c r="BM39" s="11">
        <f t="shared" si="37"/>
        <v>0</v>
      </c>
      <c r="BN39" s="10">
        <f t="shared" si="37"/>
        <v>0</v>
      </c>
      <c r="BO39" s="11">
        <f t="shared" si="37"/>
        <v>0</v>
      </c>
      <c r="BP39" s="10">
        <f t="shared" si="37"/>
        <v>0</v>
      </c>
      <c r="BQ39" s="11">
        <f t="shared" si="37"/>
        <v>0</v>
      </c>
      <c r="BR39" s="10">
        <f t="shared" ref="BR39:CQ39" si="38">SUM(BR29:BR38)</f>
        <v>0</v>
      </c>
      <c r="BS39" s="11">
        <f t="shared" si="38"/>
        <v>0</v>
      </c>
      <c r="BT39" s="10">
        <f t="shared" si="38"/>
        <v>0</v>
      </c>
      <c r="BU39" s="11">
        <f t="shared" si="38"/>
        <v>0</v>
      </c>
      <c r="BV39" s="10">
        <f t="shared" si="38"/>
        <v>0</v>
      </c>
      <c r="BW39" s="7">
        <f t="shared" si="38"/>
        <v>0.8</v>
      </c>
      <c r="BX39" s="7">
        <f t="shared" si="38"/>
        <v>2</v>
      </c>
      <c r="BY39" s="11">
        <f t="shared" si="38"/>
        <v>0</v>
      </c>
      <c r="BZ39" s="10">
        <f t="shared" si="38"/>
        <v>0</v>
      </c>
      <c r="CA39" s="11">
        <f t="shared" si="38"/>
        <v>0</v>
      </c>
      <c r="CB39" s="10">
        <f t="shared" si="38"/>
        <v>0</v>
      </c>
      <c r="CC39" s="7">
        <f t="shared" si="38"/>
        <v>0</v>
      </c>
      <c r="CD39" s="11">
        <f t="shared" si="38"/>
        <v>0</v>
      </c>
      <c r="CE39" s="10">
        <f t="shared" si="38"/>
        <v>0</v>
      </c>
      <c r="CF39" s="11">
        <f t="shared" si="38"/>
        <v>0</v>
      </c>
      <c r="CG39" s="10">
        <f t="shared" si="38"/>
        <v>0</v>
      </c>
      <c r="CH39" s="11">
        <f t="shared" si="38"/>
        <v>0</v>
      </c>
      <c r="CI39" s="10">
        <f t="shared" si="38"/>
        <v>0</v>
      </c>
      <c r="CJ39" s="11">
        <f t="shared" si="38"/>
        <v>0</v>
      </c>
      <c r="CK39" s="10">
        <f t="shared" si="38"/>
        <v>0</v>
      </c>
      <c r="CL39" s="11">
        <f t="shared" si="38"/>
        <v>0</v>
      </c>
      <c r="CM39" s="10">
        <f t="shared" si="38"/>
        <v>0</v>
      </c>
      <c r="CN39" s="11">
        <f t="shared" si="38"/>
        <v>0</v>
      </c>
      <c r="CO39" s="10">
        <f t="shared" si="38"/>
        <v>0</v>
      </c>
      <c r="CP39" s="7">
        <f t="shared" si="38"/>
        <v>0</v>
      </c>
      <c r="CQ39" s="7">
        <f t="shared" si="38"/>
        <v>0</v>
      </c>
    </row>
    <row r="40" spans="1:95" ht="20.100000000000001" customHeight="1" x14ac:dyDescent="0.2">
      <c r="A40" s="19" t="s">
        <v>87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9"/>
      <c r="CQ40" s="13"/>
    </row>
    <row r="41" spans="1:95" x14ac:dyDescent="0.2">
      <c r="A41" s="6">
        <v>5</v>
      </c>
      <c r="B41" s="6">
        <v>1</v>
      </c>
      <c r="C41" s="6"/>
      <c r="D41" s="6"/>
      <c r="E41" s="3" t="s">
        <v>89</v>
      </c>
      <c r="F41" s="6">
        <f>$B$41*COUNTIF(T41:CO41,"e")</f>
        <v>0</v>
      </c>
      <c r="G41" s="6">
        <f>$B$41*COUNTIF(T41:CO41,"z")</f>
        <v>1</v>
      </c>
      <c r="H41" s="6">
        <f t="shared" ref="H41:H51" si="39">SUM(I41:P41)</f>
        <v>90</v>
      </c>
      <c r="I41" s="6">
        <f t="shared" ref="I41:I51" si="40">T41+AM41+BF41+BY41</f>
        <v>0</v>
      </c>
      <c r="J41" s="6">
        <f t="shared" ref="J41:J51" si="41">V41+AO41+BH41+CA41</f>
        <v>0</v>
      </c>
      <c r="K41" s="6">
        <f t="shared" ref="K41:K51" si="42">Y41+AR41+BK41+CD41</f>
        <v>0</v>
      </c>
      <c r="L41" s="6">
        <f t="shared" ref="L41:L51" si="43">AA41+AT41+BM41+CF41</f>
        <v>0</v>
      </c>
      <c r="M41" s="6">
        <f t="shared" ref="M41:M51" si="44">AC41+AV41+BO41+CH41</f>
        <v>90</v>
      </c>
      <c r="N41" s="6">
        <f t="shared" ref="N41:N51" si="45">AE41+AX41+BQ41+CJ41</f>
        <v>0</v>
      </c>
      <c r="O41" s="6">
        <f t="shared" ref="O41:O51" si="46">AG41+AZ41+BS41+CL41</f>
        <v>0</v>
      </c>
      <c r="P41" s="6">
        <f t="shared" ref="P41:P51" si="47">AI41+BB41+BU41+CN41</f>
        <v>0</v>
      </c>
      <c r="Q41" s="7">
        <f t="shared" ref="Q41:Q51" si="48">AL41+BE41+BX41+CQ41</f>
        <v>8</v>
      </c>
      <c r="R41" s="7">
        <f t="shared" ref="R41:R51" si="49">AK41+BD41+BW41+CP41</f>
        <v>8</v>
      </c>
      <c r="S41" s="7">
        <f>$B$41*3</f>
        <v>3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ref="AL41:AL51" si="50">X41+AK41</f>
        <v>0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>
        <f>$B$41*90</f>
        <v>90</v>
      </c>
      <c r="AW41" s="10" t="s">
        <v>54</v>
      </c>
      <c r="AX41" s="11"/>
      <c r="AY41" s="10"/>
      <c r="AZ41" s="11"/>
      <c r="BA41" s="10"/>
      <c r="BB41" s="11"/>
      <c r="BC41" s="10"/>
      <c r="BD41" s="7">
        <f>$B$41*8</f>
        <v>8</v>
      </c>
      <c r="BE41" s="7">
        <f t="shared" ref="BE41:BE51" si="51">AQ41+BD41</f>
        <v>8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ref="BX41:BX51" si="52">BJ41+BW41</f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ref="CQ41:CQ51" si="53">CC41+CP41</f>
        <v>0</v>
      </c>
    </row>
    <row r="42" spans="1:95" x14ac:dyDescent="0.2">
      <c r="A42" s="6"/>
      <c r="B42" s="6"/>
      <c r="C42" s="6"/>
      <c r="D42" s="6" t="s">
        <v>90</v>
      </c>
      <c r="E42" s="3" t="s">
        <v>91</v>
      </c>
      <c r="F42" s="6">
        <f>COUNTIF(T42:CO42,"e")</f>
        <v>1</v>
      </c>
      <c r="G42" s="6">
        <f>COUNTIF(T42:CO42,"z")</f>
        <v>1</v>
      </c>
      <c r="H42" s="6">
        <f t="shared" si="39"/>
        <v>60</v>
      </c>
      <c r="I42" s="6">
        <f t="shared" si="40"/>
        <v>30</v>
      </c>
      <c r="J42" s="6">
        <f t="shared" si="41"/>
        <v>0</v>
      </c>
      <c r="K42" s="6">
        <f t="shared" si="42"/>
        <v>30</v>
      </c>
      <c r="L42" s="6">
        <f t="shared" si="43"/>
        <v>0</v>
      </c>
      <c r="M42" s="6">
        <f t="shared" si="44"/>
        <v>0</v>
      </c>
      <c r="N42" s="6">
        <f t="shared" si="45"/>
        <v>0</v>
      </c>
      <c r="O42" s="6">
        <f t="shared" si="46"/>
        <v>0</v>
      </c>
      <c r="P42" s="6">
        <f t="shared" si="47"/>
        <v>0</v>
      </c>
      <c r="Q42" s="7">
        <f t="shared" si="48"/>
        <v>3</v>
      </c>
      <c r="R42" s="7">
        <f t="shared" si="49"/>
        <v>1.8</v>
      </c>
      <c r="S42" s="7">
        <v>2.2000000000000002</v>
      </c>
      <c r="T42" s="11">
        <v>30</v>
      </c>
      <c r="U42" s="10" t="s">
        <v>61</v>
      </c>
      <c r="V42" s="11"/>
      <c r="W42" s="10"/>
      <c r="X42" s="7">
        <v>1.2</v>
      </c>
      <c r="Y42" s="11">
        <v>30</v>
      </c>
      <c r="Z42" s="10" t="s">
        <v>54</v>
      </c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>
        <v>1.8</v>
      </c>
      <c r="AL42" s="7">
        <f t="shared" si="50"/>
        <v>3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1"/>
        <v>0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2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3"/>
        <v>0</v>
      </c>
    </row>
    <row r="43" spans="1:95" x14ac:dyDescent="0.2">
      <c r="A43" s="6"/>
      <c r="B43" s="6"/>
      <c r="C43" s="6"/>
      <c r="D43" s="6" t="s">
        <v>92</v>
      </c>
      <c r="E43" s="3" t="s">
        <v>93</v>
      </c>
      <c r="F43" s="6">
        <f>COUNTIF(T43:CO43,"e")</f>
        <v>1</v>
      </c>
      <c r="G43" s="6">
        <f>COUNTIF(T43:CO43,"z")</f>
        <v>1</v>
      </c>
      <c r="H43" s="6">
        <f t="shared" si="39"/>
        <v>60</v>
      </c>
      <c r="I43" s="6">
        <f t="shared" si="40"/>
        <v>30</v>
      </c>
      <c r="J43" s="6">
        <f t="shared" si="41"/>
        <v>0</v>
      </c>
      <c r="K43" s="6">
        <f t="shared" si="42"/>
        <v>0</v>
      </c>
      <c r="L43" s="6">
        <f t="shared" si="43"/>
        <v>0</v>
      </c>
      <c r="M43" s="6">
        <f t="shared" si="44"/>
        <v>30</v>
      </c>
      <c r="N43" s="6">
        <f t="shared" si="45"/>
        <v>0</v>
      </c>
      <c r="O43" s="6">
        <f t="shared" si="46"/>
        <v>0</v>
      </c>
      <c r="P43" s="6">
        <f t="shared" si="47"/>
        <v>0</v>
      </c>
      <c r="Q43" s="7">
        <f t="shared" si="48"/>
        <v>3</v>
      </c>
      <c r="R43" s="7">
        <f t="shared" si="49"/>
        <v>1.7</v>
      </c>
      <c r="S43" s="7">
        <v>3</v>
      </c>
      <c r="T43" s="11">
        <v>30</v>
      </c>
      <c r="U43" s="10" t="s">
        <v>61</v>
      </c>
      <c r="V43" s="11"/>
      <c r="W43" s="10"/>
      <c r="X43" s="7">
        <v>1.3</v>
      </c>
      <c r="Y43" s="11"/>
      <c r="Z43" s="10"/>
      <c r="AA43" s="11"/>
      <c r="AB43" s="10"/>
      <c r="AC43" s="11">
        <v>30</v>
      </c>
      <c r="AD43" s="10" t="s">
        <v>54</v>
      </c>
      <c r="AE43" s="11"/>
      <c r="AF43" s="10"/>
      <c r="AG43" s="11"/>
      <c r="AH43" s="10"/>
      <c r="AI43" s="11"/>
      <c r="AJ43" s="10"/>
      <c r="AK43" s="7">
        <v>1.7</v>
      </c>
      <c r="AL43" s="7">
        <f t="shared" si="50"/>
        <v>3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1"/>
        <v>0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2"/>
        <v>0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3"/>
        <v>0</v>
      </c>
    </row>
    <row r="44" spans="1:95" x14ac:dyDescent="0.2">
      <c r="A44" s="6"/>
      <c r="B44" s="6"/>
      <c r="C44" s="6"/>
      <c r="D44" s="6" t="s">
        <v>94</v>
      </c>
      <c r="E44" s="3" t="s">
        <v>95</v>
      </c>
      <c r="F44" s="6">
        <f>COUNTIF(T44:CO44,"e")</f>
        <v>0</v>
      </c>
      <c r="G44" s="6">
        <f>COUNTIF(T44:CO44,"z")</f>
        <v>2</v>
      </c>
      <c r="H44" s="6">
        <f t="shared" si="39"/>
        <v>60</v>
      </c>
      <c r="I44" s="6">
        <f t="shared" si="40"/>
        <v>30</v>
      </c>
      <c r="J44" s="6">
        <f t="shared" si="41"/>
        <v>0</v>
      </c>
      <c r="K44" s="6">
        <f t="shared" si="42"/>
        <v>0</v>
      </c>
      <c r="L44" s="6">
        <f t="shared" si="43"/>
        <v>0</v>
      </c>
      <c r="M44" s="6">
        <f t="shared" si="44"/>
        <v>30</v>
      </c>
      <c r="N44" s="6">
        <f t="shared" si="45"/>
        <v>0</v>
      </c>
      <c r="O44" s="6">
        <f t="shared" si="46"/>
        <v>0</v>
      </c>
      <c r="P44" s="6">
        <f t="shared" si="47"/>
        <v>0</v>
      </c>
      <c r="Q44" s="7">
        <f t="shared" si="48"/>
        <v>3</v>
      </c>
      <c r="R44" s="7">
        <f t="shared" si="49"/>
        <v>1.8</v>
      </c>
      <c r="S44" s="7">
        <v>3</v>
      </c>
      <c r="T44" s="11">
        <v>30</v>
      </c>
      <c r="U44" s="10" t="s">
        <v>54</v>
      </c>
      <c r="V44" s="11"/>
      <c r="W44" s="10"/>
      <c r="X44" s="7">
        <v>1.2</v>
      </c>
      <c r="Y44" s="11"/>
      <c r="Z44" s="10"/>
      <c r="AA44" s="11"/>
      <c r="AB44" s="10"/>
      <c r="AC44" s="11">
        <v>30</v>
      </c>
      <c r="AD44" s="10" t="s">
        <v>54</v>
      </c>
      <c r="AE44" s="11"/>
      <c r="AF44" s="10"/>
      <c r="AG44" s="11"/>
      <c r="AH44" s="10"/>
      <c r="AI44" s="11"/>
      <c r="AJ44" s="10"/>
      <c r="AK44" s="7">
        <v>1.8</v>
      </c>
      <c r="AL44" s="7">
        <f t="shared" si="50"/>
        <v>3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1"/>
        <v>0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2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3"/>
        <v>0</v>
      </c>
    </row>
    <row r="45" spans="1:95" x14ac:dyDescent="0.2">
      <c r="A45" s="6"/>
      <c r="B45" s="6"/>
      <c r="C45" s="6"/>
      <c r="D45" s="6" t="s">
        <v>96</v>
      </c>
      <c r="E45" s="3" t="s">
        <v>97</v>
      </c>
      <c r="F45" s="6">
        <f>COUNTIF(T45:CO45,"e")</f>
        <v>1</v>
      </c>
      <c r="G45" s="6">
        <f>COUNTIF(T45:CO45,"z")</f>
        <v>1</v>
      </c>
      <c r="H45" s="6">
        <f t="shared" si="39"/>
        <v>60</v>
      </c>
      <c r="I45" s="6">
        <f t="shared" si="40"/>
        <v>30</v>
      </c>
      <c r="J45" s="6">
        <f t="shared" si="41"/>
        <v>0</v>
      </c>
      <c r="K45" s="6">
        <f t="shared" si="42"/>
        <v>30</v>
      </c>
      <c r="L45" s="6">
        <f t="shared" si="43"/>
        <v>0</v>
      </c>
      <c r="M45" s="6">
        <f t="shared" si="44"/>
        <v>0</v>
      </c>
      <c r="N45" s="6">
        <f t="shared" si="45"/>
        <v>0</v>
      </c>
      <c r="O45" s="6">
        <f t="shared" si="46"/>
        <v>0</v>
      </c>
      <c r="P45" s="6">
        <f t="shared" si="47"/>
        <v>0</v>
      </c>
      <c r="Q45" s="7">
        <f t="shared" si="48"/>
        <v>3</v>
      </c>
      <c r="R45" s="7">
        <f t="shared" si="49"/>
        <v>1.5</v>
      </c>
      <c r="S45" s="7">
        <v>2.6</v>
      </c>
      <c r="T45" s="11">
        <v>30</v>
      </c>
      <c r="U45" s="10" t="s">
        <v>61</v>
      </c>
      <c r="V45" s="11"/>
      <c r="W45" s="10"/>
      <c r="X45" s="7">
        <v>1.5</v>
      </c>
      <c r="Y45" s="11">
        <v>30</v>
      </c>
      <c r="Z45" s="10" t="s">
        <v>54</v>
      </c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>
        <v>1.5</v>
      </c>
      <c r="AL45" s="7">
        <f t="shared" si="50"/>
        <v>3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1"/>
        <v>0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2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3"/>
        <v>0</v>
      </c>
    </row>
    <row r="46" spans="1:95" x14ac:dyDescent="0.2">
      <c r="A46" s="6"/>
      <c r="B46" s="6"/>
      <c r="C46" s="6"/>
      <c r="D46" s="6" t="s">
        <v>98</v>
      </c>
      <c r="E46" s="3" t="s">
        <v>99</v>
      </c>
      <c r="F46" s="6">
        <f>COUNTIF(T46:CO46,"e")</f>
        <v>0</v>
      </c>
      <c r="G46" s="6">
        <f>COUNTIF(T46:CO46,"z")</f>
        <v>2</v>
      </c>
      <c r="H46" s="6">
        <f t="shared" si="39"/>
        <v>30</v>
      </c>
      <c r="I46" s="6">
        <f t="shared" si="40"/>
        <v>15</v>
      </c>
      <c r="J46" s="6">
        <f t="shared" si="41"/>
        <v>0</v>
      </c>
      <c r="K46" s="6">
        <f t="shared" si="42"/>
        <v>15</v>
      </c>
      <c r="L46" s="6">
        <f t="shared" si="43"/>
        <v>0</v>
      </c>
      <c r="M46" s="6">
        <f t="shared" si="44"/>
        <v>0</v>
      </c>
      <c r="N46" s="6">
        <f t="shared" si="45"/>
        <v>0</v>
      </c>
      <c r="O46" s="6">
        <f t="shared" si="46"/>
        <v>0</v>
      </c>
      <c r="P46" s="6">
        <f t="shared" si="47"/>
        <v>0</v>
      </c>
      <c r="Q46" s="7">
        <f t="shared" si="48"/>
        <v>2</v>
      </c>
      <c r="R46" s="7">
        <f t="shared" si="49"/>
        <v>1</v>
      </c>
      <c r="S46" s="7">
        <v>1.6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0"/>
        <v>0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1"/>
        <v>0</v>
      </c>
      <c r="BF46" s="11">
        <v>15</v>
      </c>
      <c r="BG46" s="10" t="s">
        <v>54</v>
      </c>
      <c r="BH46" s="11"/>
      <c r="BI46" s="10"/>
      <c r="BJ46" s="7">
        <v>1</v>
      </c>
      <c r="BK46" s="11">
        <v>15</v>
      </c>
      <c r="BL46" s="10" t="s">
        <v>54</v>
      </c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>
        <v>1</v>
      </c>
      <c r="BX46" s="7">
        <f t="shared" si="52"/>
        <v>2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3"/>
        <v>0</v>
      </c>
    </row>
    <row r="47" spans="1:95" x14ac:dyDescent="0.2">
      <c r="A47" s="6">
        <v>6</v>
      </c>
      <c r="B47" s="6">
        <v>1</v>
      </c>
      <c r="C47" s="6"/>
      <c r="D47" s="6"/>
      <c r="E47" s="3" t="s">
        <v>100</v>
      </c>
      <c r="F47" s="6">
        <f>$B$47*COUNTIF(T47:CO47,"e")</f>
        <v>0</v>
      </c>
      <c r="G47" s="6">
        <f>$B$47*COUNTIF(T47:CO47,"z")</f>
        <v>2</v>
      </c>
      <c r="H47" s="6">
        <f t="shared" si="39"/>
        <v>45</v>
      </c>
      <c r="I47" s="6">
        <f t="shared" si="40"/>
        <v>30</v>
      </c>
      <c r="J47" s="6">
        <f t="shared" si="41"/>
        <v>0</v>
      </c>
      <c r="K47" s="6">
        <f t="shared" si="42"/>
        <v>15</v>
      </c>
      <c r="L47" s="6">
        <f t="shared" si="43"/>
        <v>0</v>
      </c>
      <c r="M47" s="6">
        <f t="shared" si="44"/>
        <v>0</v>
      </c>
      <c r="N47" s="6">
        <f t="shared" si="45"/>
        <v>0</v>
      </c>
      <c r="O47" s="6">
        <f t="shared" si="46"/>
        <v>0</v>
      </c>
      <c r="P47" s="6">
        <f t="shared" si="47"/>
        <v>0</v>
      </c>
      <c r="Q47" s="7">
        <f t="shared" si="48"/>
        <v>2</v>
      </c>
      <c r="R47" s="7">
        <f t="shared" si="49"/>
        <v>0.8</v>
      </c>
      <c r="S47" s="7">
        <f>$B$47*1.8</f>
        <v>1.8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0"/>
        <v>0</v>
      </c>
      <c r="AM47" s="11">
        <f>$B$47*30</f>
        <v>30</v>
      </c>
      <c r="AN47" s="10" t="s">
        <v>54</v>
      </c>
      <c r="AO47" s="11"/>
      <c r="AP47" s="10"/>
      <c r="AQ47" s="7">
        <f>$B$47*1.2</f>
        <v>1.2</v>
      </c>
      <c r="AR47" s="11">
        <f>$B$47*15</f>
        <v>15</v>
      </c>
      <c r="AS47" s="10" t="s">
        <v>54</v>
      </c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>
        <f>$B$47*0.8</f>
        <v>0.8</v>
      </c>
      <c r="BE47" s="7">
        <f t="shared" si="51"/>
        <v>2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2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3"/>
        <v>0</v>
      </c>
    </row>
    <row r="48" spans="1:95" x14ac:dyDescent="0.2">
      <c r="A48" s="6">
        <v>8</v>
      </c>
      <c r="B48" s="6">
        <v>1</v>
      </c>
      <c r="C48" s="6"/>
      <c r="D48" s="6"/>
      <c r="E48" s="3" t="s">
        <v>101</v>
      </c>
      <c r="F48" s="6">
        <f>$B$48*COUNTIF(T48:CO48,"e")</f>
        <v>0</v>
      </c>
      <c r="G48" s="6">
        <f>$B$48*COUNTIF(T48:CO48,"z")</f>
        <v>2</v>
      </c>
      <c r="H48" s="6">
        <f t="shared" si="39"/>
        <v>45</v>
      </c>
      <c r="I48" s="6">
        <f t="shared" si="40"/>
        <v>30</v>
      </c>
      <c r="J48" s="6">
        <f t="shared" si="41"/>
        <v>0</v>
      </c>
      <c r="K48" s="6">
        <f t="shared" si="42"/>
        <v>0</v>
      </c>
      <c r="L48" s="6">
        <f t="shared" si="43"/>
        <v>0</v>
      </c>
      <c r="M48" s="6">
        <f t="shared" si="44"/>
        <v>15</v>
      </c>
      <c r="N48" s="6">
        <f t="shared" si="45"/>
        <v>0</v>
      </c>
      <c r="O48" s="6">
        <f t="shared" si="46"/>
        <v>0</v>
      </c>
      <c r="P48" s="6">
        <f t="shared" si="47"/>
        <v>0</v>
      </c>
      <c r="Q48" s="7">
        <f t="shared" si="48"/>
        <v>2</v>
      </c>
      <c r="R48" s="7">
        <f t="shared" si="49"/>
        <v>0.8</v>
      </c>
      <c r="S48" s="7">
        <f>$B$48*2</f>
        <v>2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0"/>
        <v>0</v>
      </c>
      <c r="AM48" s="11">
        <f>$B$48*30</f>
        <v>30</v>
      </c>
      <c r="AN48" s="10" t="s">
        <v>54</v>
      </c>
      <c r="AO48" s="11"/>
      <c r="AP48" s="10"/>
      <c r="AQ48" s="7">
        <f>$B$48*1.2</f>
        <v>1.2</v>
      </c>
      <c r="AR48" s="11"/>
      <c r="AS48" s="10"/>
      <c r="AT48" s="11"/>
      <c r="AU48" s="10"/>
      <c r="AV48" s="11">
        <f>$B$48*15</f>
        <v>15</v>
      </c>
      <c r="AW48" s="10" t="s">
        <v>54</v>
      </c>
      <c r="AX48" s="11"/>
      <c r="AY48" s="10"/>
      <c r="AZ48" s="11"/>
      <c r="BA48" s="10"/>
      <c r="BB48" s="11"/>
      <c r="BC48" s="10"/>
      <c r="BD48" s="7">
        <f>$B$48*0.8</f>
        <v>0.8</v>
      </c>
      <c r="BE48" s="7">
        <f t="shared" si="51"/>
        <v>2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2"/>
        <v>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3"/>
        <v>0</v>
      </c>
    </row>
    <row r="49" spans="1:95" x14ac:dyDescent="0.2">
      <c r="A49" s="6"/>
      <c r="B49" s="6"/>
      <c r="C49" s="6"/>
      <c r="D49" s="6" t="s">
        <v>102</v>
      </c>
      <c r="E49" s="3" t="s">
        <v>103</v>
      </c>
      <c r="F49" s="6">
        <f>COUNTIF(T49:CO49,"e")</f>
        <v>0</v>
      </c>
      <c r="G49" s="6">
        <f>COUNTIF(T49:CO49,"z")</f>
        <v>1</v>
      </c>
      <c r="H49" s="6">
        <f t="shared" si="39"/>
        <v>15</v>
      </c>
      <c r="I49" s="6">
        <f t="shared" si="40"/>
        <v>0</v>
      </c>
      <c r="J49" s="6">
        <f t="shared" si="41"/>
        <v>0</v>
      </c>
      <c r="K49" s="6">
        <f t="shared" si="42"/>
        <v>0</v>
      </c>
      <c r="L49" s="6">
        <f t="shared" si="43"/>
        <v>0</v>
      </c>
      <c r="M49" s="6">
        <f t="shared" si="44"/>
        <v>0</v>
      </c>
      <c r="N49" s="6">
        <f t="shared" si="45"/>
        <v>0</v>
      </c>
      <c r="O49" s="6">
        <f t="shared" si="46"/>
        <v>0</v>
      </c>
      <c r="P49" s="6">
        <f t="shared" si="47"/>
        <v>15</v>
      </c>
      <c r="Q49" s="7">
        <f t="shared" si="48"/>
        <v>1</v>
      </c>
      <c r="R49" s="7">
        <f t="shared" si="49"/>
        <v>1</v>
      </c>
      <c r="S49" s="7">
        <v>0.5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0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>
        <v>15</v>
      </c>
      <c r="BC49" s="10" t="s">
        <v>54</v>
      </c>
      <c r="BD49" s="7">
        <v>1</v>
      </c>
      <c r="BE49" s="7">
        <f t="shared" si="51"/>
        <v>1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2"/>
        <v>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3"/>
        <v>0</v>
      </c>
    </row>
    <row r="50" spans="1:95" x14ac:dyDescent="0.2">
      <c r="A50" s="6"/>
      <c r="B50" s="6"/>
      <c r="C50" s="6"/>
      <c r="D50" s="6" t="s">
        <v>104</v>
      </c>
      <c r="E50" s="3" t="s">
        <v>105</v>
      </c>
      <c r="F50" s="6">
        <f>COUNTIF(T50:CO50,"e")</f>
        <v>0</v>
      </c>
      <c r="G50" s="6">
        <f>COUNTIF(T50:CO50,"z")</f>
        <v>1</v>
      </c>
      <c r="H50" s="6">
        <f t="shared" si="39"/>
        <v>15</v>
      </c>
      <c r="I50" s="6">
        <f t="shared" si="40"/>
        <v>0</v>
      </c>
      <c r="J50" s="6">
        <f t="shared" si="41"/>
        <v>0</v>
      </c>
      <c r="K50" s="6">
        <f t="shared" si="42"/>
        <v>0</v>
      </c>
      <c r="L50" s="6">
        <f t="shared" si="43"/>
        <v>0</v>
      </c>
      <c r="M50" s="6">
        <f t="shared" si="44"/>
        <v>0</v>
      </c>
      <c r="N50" s="6">
        <f t="shared" si="45"/>
        <v>0</v>
      </c>
      <c r="O50" s="6">
        <f t="shared" si="46"/>
        <v>0</v>
      </c>
      <c r="P50" s="6">
        <f t="shared" si="47"/>
        <v>15</v>
      </c>
      <c r="Q50" s="7">
        <f t="shared" si="48"/>
        <v>1</v>
      </c>
      <c r="R50" s="7">
        <f t="shared" si="49"/>
        <v>1</v>
      </c>
      <c r="S50" s="7">
        <v>0.5</v>
      </c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0"/>
        <v>0</v>
      </c>
      <c r="AM50" s="11"/>
      <c r="AN50" s="10"/>
      <c r="AO50" s="11"/>
      <c r="AP50" s="10"/>
      <c r="AQ50" s="7"/>
      <c r="AR50" s="11"/>
      <c r="AS50" s="10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1"/>
        <v>0</v>
      </c>
      <c r="BF50" s="11"/>
      <c r="BG50" s="10"/>
      <c r="BH50" s="11"/>
      <c r="BI50" s="10"/>
      <c r="BJ50" s="7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>
        <v>15</v>
      </c>
      <c r="BV50" s="10" t="s">
        <v>54</v>
      </c>
      <c r="BW50" s="7">
        <v>1</v>
      </c>
      <c r="BX50" s="7">
        <f t="shared" si="52"/>
        <v>1</v>
      </c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3"/>
        <v>0</v>
      </c>
    </row>
    <row r="51" spans="1:95" x14ac:dyDescent="0.2">
      <c r="A51" s="6"/>
      <c r="B51" s="6"/>
      <c r="C51" s="6"/>
      <c r="D51" s="6" t="s">
        <v>106</v>
      </c>
      <c r="E51" s="3" t="s">
        <v>107</v>
      </c>
      <c r="F51" s="6">
        <f>COUNTIF(T51:CO51,"e")</f>
        <v>1</v>
      </c>
      <c r="G51" s="6">
        <f>COUNTIF(T51:CO51,"z")</f>
        <v>0</v>
      </c>
      <c r="H51" s="6">
        <f t="shared" si="39"/>
        <v>0</v>
      </c>
      <c r="I51" s="6">
        <f t="shared" si="40"/>
        <v>0</v>
      </c>
      <c r="J51" s="6">
        <f t="shared" si="41"/>
        <v>0</v>
      </c>
      <c r="K51" s="6">
        <f t="shared" si="42"/>
        <v>0</v>
      </c>
      <c r="L51" s="6">
        <f t="shared" si="43"/>
        <v>0</v>
      </c>
      <c r="M51" s="6">
        <f t="shared" si="44"/>
        <v>0</v>
      </c>
      <c r="N51" s="6">
        <f t="shared" si="45"/>
        <v>0</v>
      </c>
      <c r="O51" s="6">
        <f t="shared" si="46"/>
        <v>0</v>
      </c>
      <c r="P51" s="6">
        <f t="shared" si="47"/>
        <v>0</v>
      </c>
      <c r="Q51" s="7">
        <f t="shared" si="48"/>
        <v>20</v>
      </c>
      <c r="R51" s="7">
        <f t="shared" si="49"/>
        <v>20</v>
      </c>
      <c r="S51" s="7">
        <v>0.5</v>
      </c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0"/>
        <v>0</v>
      </c>
      <c r="AM51" s="11"/>
      <c r="AN51" s="10"/>
      <c r="AO51" s="11"/>
      <c r="AP51" s="10"/>
      <c r="AQ51" s="7"/>
      <c r="AR51" s="11"/>
      <c r="AS51" s="10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1"/>
        <v>0</v>
      </c>
      <c r="BF51" s="11"/>
      <c r="BG51" s="10"/>
      <c r="BH51" s="11"/>
      <c r="BI51" s="10"/>
      <c r="BJ51" s="7"/>
      <c r="BK51" s="11"/>
      <c r="BL51" s="10"/>
      <c r="BM51" s="11"/>
      <c r="BN51" s="10"/>
      <c r="BO51" s="11"/>
      <c r="BP51" s="10"/>
      <c r="BQ51" s="11">
        <v>0</v>
      </c>
      <c r="BR51" s="10" t="s">
        <v>61</v>
      </c>
      <c r="BS51" s="11"/>
      <c r="BT51" s="10"/>
      <c r="BU51" s="11"/>
      <c r="BV51" s="10"/>
      <c r="BW51" s="7">
        <v>20</v>
      </c>
      <c r="BX51" s="7">
        <f t="shared" si="52"/>
        <v>20</v>
      </c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3"/>
        <v>0</v>
      </c>
    </row>
    <row r="52" spans="1:95" ht="15.95" customHeight="1" x14ac:dyDescent="0.2">
      <c r="A52" s="6"/>
      <c r="B52" s="6"/>
      <c r="C52" s="6"/>
      <c r="D52" s="6"/>
      <c r="E52" s="6" t="s">
        <v>67</v>
      </c>
      <c r="F52" s="6">
        <f t="shared" ref="F52:AK52" si="54">SUM(F41:F51)</f>
        <v>4</v>
      </c>
      <c r="G52" s="6">
        <f t="shared" si="54"/>
        <v>14</v>
      </c>
      <c r="H52" s="6">
        <f t="shared" si="54"/>
        <v>480</v>
      </c>
      <c r="I52" s="6">
        <f t="shared" si="54"/>
        <v>195</v>
      </c>
      <c r="J52" s="6">
        <f t="shared" si="54"/>
        <v>0</v>
      </c>
      <c r="K52" s="6">
        <f t="shared" si="54"/>
        <v>90</v>
      </c>
      <c r="L52" s="6">
        <f t="shared" si="54"/>
        <v>0</v>
      </c>
      <c r="M52" s="6">
        <f t="shared" si="54"/>
        <v>165</v>
      </c>
      <c r="N52" s="6">
        <f t="shared" si="54"/>
        <v>0</v>
      </c>
      <c r="O52" s="6">
        <f t="shared" si="54"/>
        <v>0</v>
      </c>
      <c r="P52" s="6">
        <f t="shared" si="54"/>
        <v>30</v>
      </c>
      <c r="Q52" s="7">
        <f t="shared" si="54"/>
        <v>48</v>
      </c>
      <c r="R52" s="7">
        <f t="shared" si="54"/>
        <v>39.400000000000006</v>
      </c>
      <c r="S52" s="7">
        <f t="shared" si="54"/>
        <v>20.7</v>
      </c>
      <c r="T52" s="11">
        <f t="shared" si="54"/>
        <v>120</v>
      </c>
      <c r="U52" s="10">
        <f t="shared" si="54"/>
        <v>0</v>
      </c>
      <c r="V52" s="11">
        <f t="shared" si="54"/>
        <v>0</v>
      </c>
      <c r="W52" s="10">
        <f t="shared" si="54"/>
        <v>0</v>
      </c>
      <c r="X52" s="7">
        <f t="shared" si="54"/>
        <v>5.2</v>
      </c>
      <c r="Y52" s="11">
        <f t="shared" si="54"/>
        <v>60</v>
      </c>
      <c r="Z52" s="10">
        <f t="shared" si="54"/>
        <v>0</v>
      </c>
      <c r="AA52" s="11">
        <f t="shared" si="54"/>
        <v>0</v>
      </c>
      <c r="AB52" s="10">
        <f t="shared" si="54"/>
        <v>0</v>
      </c>
      <c r="AC52" s="11">
        <f t="shared" si="54"/>
        <v>60</v>
      </c>
      <c r="AD52" s="10">
        <f t="shared" si="54"/>
        <v>0</v>
      </c>
      <c r="AE52" s="11">
        <f t="shared" si="54"/>
        <v>0</v>
      </c>
      <c r="AF52" s="10">
        <f t="shared" si="54"/>
        <v>0</v>
      </c>
      <c r="AG52" s="11">
        <f t="shared" si="54"/>
        <v>0</v>
      </c>
      <c r="AH52" s="10">
        <f t="shared" si="54"/>
        <v>0</v>
      </c>
      <c r="AI52" s="11">
        <f t="shared" si="54"/>
        <v>0</v>
      </c>
      <c r="AJ52" s="10">
        <f t="shared" si="54"/>
        <v>0</v>
      </c>
      <c r="AK52" s="7">
        <f t="shared" si="54"/>
        <v>6.8</v>
      </c>
      <c r="AL52" s="7">
        <f t="shared" ref="AL52:BQ52" si="55">SUM(AL41:AL51)</f>
        <v>12</v>
      </c>
      <c r="AM52" s="11">
        <f t="shared" si="55"/>
        <v>60</v>
      </c>
      <c r="AN52" s="10">
        <f t="shared" si="55"/>
        <v>0</v>
      </c>
      <c r="AO52" s="11">
        <f t="shared" si="55"/>
        <v>0</v>
      </c>
      <c r="AP52" s="10">
        <f t="shared" si="55"/>
        <v>0</v>
      </c>
      <c r="AQ52" s="7">
        <f t="shared" si="55"/>
        <v>2.4</v>
      </c>
      <c r="AR52" s="11">
        <f t="shared" si="55"/>
        <v>15</v>
      </c>
      <c r="AS52" s="10">
        <f t="shared" si="55"/>
        <v>0</v>
      </c>
      <c r="AT52" s="11">
        <f t="shared" si="55"/>
        <v>0</v>
      </c>
      <c r="AU52" s="10">
        <f t="shared" si="55"/>
        <v>0</v>
      </c>
      <c r="AV52" s="11">
        <f t="shared" si="55"/>
        <v>105</v>
      </c>
      <c r="AW52" s="10">
        <f t="shared" si="55"/>
        <v>0</v>
      </c>
      <c r="AX52" s="11">
        <f t="shared" si="55"/>
        <v>0</v>
      </c>
      <c r="AY52" s="10">
        <f t="shared" si="55"/>
        <v>0</v>
      </c>
      <c r="AZ52" s="11">
        <f t="shared" si="55"/>
        <v>0</v>
      </c>
      <c r="BA52" s="10">
        <f t="shared" si="55"/>
        <v>0</v>
      </c>
      <c r="BB52" s="11">
        <f t="shared" si="55"/>
        <v>15</v>
      </c>
      <c r="BC52" s="10">
        <f t="shared" si="55"/>
        <v>0</v>
      </c>
      <c r="BD52" s="7">
        <f t="shared" si="55"/>
        <v>10.600000000000001</v>
      </c>
      <c r="BE52" s="7">
        <f t="shared" si="55"/>
        <v>13</v>
      </c>
      <c r="BF52" s="11">
        <f t="shared" si="55"/>
        <v>15</v>
      </c>
      <c r="BG52" s="10">
        <f t="shared" si="55"/>
        <v>0</v>
      </c>
      <c r="BH52" s="11">
        <f t="shared" si="55"/>
        <v>0</v>
      </c>
      <c r="BI52" s="10">
        <f t="shared" si="55"/>
        <v>0</v>
      </c>
      <c r="BJ52" s="7">
        <f t="shared" si="55"/>
        <v>1</v>
      </c>
      <c r="BK52" s="11">
        <f t="shared" si="55"/>
        <v>15</v>
      </c>
      <c r="BL52" s="10">
        <f t="shared" si="55"/>
        <v>0</v>
      </c>
      <c r="BM52" s="11">
        <f t="shared" si="55"/>
        <v>0</v>
      </c>
      <c r="BN52" s="10">
        <f t="shared" si="55"/>
        <v>0</v>
      </c>
      <c r="BO52" s="11">
        <f t="shared" si="55"/>
        <v>0</v>
      </c>
      <c r="BP52" s="10">
        <f t="shared" si="55"/>
        <v>0</v>
      </c>
      <c r="BQ52" s="11">
        <f t="shared" si="55"/>
        <v>0</v>
      </c>
      <c r="BR52" s="10">
        <f t="shared" ref="BR52:CQ52" si="56">SUM(BR41:BR51)</f>
        <v>0</v>
      </c>
      <c r="BS52" s="11">
        <f t="shared" si="56"/>
        <v>0</v>
      </c>
      <c r="BT52" s="10">
        <f t="shared" si="56"/>
        <v>0</v>
      </c>
      <c r="BU52" s="11">
        <f t="shared" si="56"/>
        <v>15</v>
      </c>
      <c r="BV52" s="10">
        <f t="shared" si="56"/>
        <v>0</v>
      </c>
      <c r="BW52" s="7">
        <f t="shared" si="56"/>
        <v>22</v>
      </c>
      <c r="BX52" s="7">
        <f t="shared" si="56"/>
        <v>23</v>
      </c>
      <c r="BY52" s="11">
        <f t="shared" si="56"/>
        <v>0</v>
      </c>
      <c r="BZ52" s="10">
        <f t="shared" si="56"/>
        <v>0</v>
      </c>
      <c r="CA52" s="11">
        <f t="shared" si="56"/>
        <v>0</v>
      </c>
      <c r="CB52" s="10">
        <f t="shared" si="56"/>
        <v>0</v>
      </c>
      <c r="CC52" s="7">
        <f t="shared" si="56"/>
        <v>0</v>
      </c>
      <c r="CD52" s="11">
        <f t="shared" si="56"/>
        <v>0</v>
      </c>
      <c r="CE52" s="10">
        <f t="shared" si="56"/>
        <v>0</v>
      </c>
      <c r="CF52" s="11">
        <f t="shared" si="56"/>
        <v>0</v>
      </c>
      <c r="CG52" s="10">
        <f t="shared" si="56"/>
        <v>0</v>
      </c>
      <c r="CH52" s="11">
        <f t="shared" si="56"/>
        <v>0</v>
      </c>
      <c r="CI52" s="10">
        <f t="shared" si="56"/>
        <v>0</v>
      </c>
      <c r="CJ52" s="11">
        <f t="shared" si="56"/>
        <v>0</v>
      </c>
      <c r="CK52" s="10">
        <f t="shared" si="56"/>
        <v>0</v>
      </c>
      <c r="CL52" s="11">
        <f t="shared" si="56"/>
        <v>0</v>
      </c>
      <c r="CM52" s="10">
        <f t="shared" si="56"/>
        <v>0</v>
      </c>
      <c r="CN52" s="11">
        <f t="shared" si="56"/>
        <v>0</v>
      </c>
      <c r="CO52" s="10">
        <f t="shared" si="56"/>
        <v>0</v>
      </c>
      <c r="CP52" s="7">
        <f t="shared" si="56"/>
        <v>0</v>
      </c>
      <c r="CQ52" s="7">
        <f t="shared" si="56"/>
        <v>0</v>
      </c>
    </row>
    <row r="53" spans="1:95" ht="20.100000000000001" customHeight="1" x14ac:dyDescent="0.2">
      <c r="A53" s="19" t="s">
        <v>108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9"/>
      <c r="CQ53" s="13"/>
    </row>
    <row r="54" spans="1:95" x14ac:dyDescent="0.2">
      <c r="A54" s="20">
        <v>1</v>
      </c>
      <c r="B54" s="20">
        <v>1</v>
      </c>
      <c r="C54" s="20"/>
      <c r="D54" s="6" t="s">
        <v>109</v>
      </c>
      <c r="E54" s="3" t="s">
        <v>110</v>
      </c>
      <c r="F54" s="6">
        <f t="shared" ref="F54:F75" si="57">COUNTIF(T54:CO54,"e")</f>
        <v>0</v>
      </c>
      <c r="G54" s="6">
        <f t="shared" ref="G54:G75" si="58">COUNTIF(T54:CO54,"z")</f>
        <v>2</v>
      </c>
      <c r="H54" s="6">
        <f t="shared" ref="H54:H75" si="59">SUM(I54:P54)</f>
        <v>30</v>
      </c>
      <c r="I54" s="6">
        <f t="shared" ref="I54:I75" si="60">T54+AM54+BF54+BY54</f>
        <v>15</v>
      </c>
      <c r="J54" s="6">
        <f t="shared" ref="J54:J75" si="61">V54+AO54+BH54+CA54</f>
        <v>15</v>
      </c>
      <c r="K54" s="6">
        <f t="shared" ref="K54:K75" si="62">Y54+AR54+BK54+CD54</f>
        <v>0</v>
      </c>
      <c r="L54" s="6">
        <f t="shared" ref="L54:L75" si="63">AA54+AT54+BM54+CF54</f>
        <v>0</v>
      </c>
      <c r="M54" s="6">
        <f t="shared" ref="M54:M75" si="64">AC54+AV54+BO54+CH54</f>
        <v>0</v>
      </c>
      <c r="N54" s="6">
        <f t="shared" ref="N54:N75" si="65">AE54+AX54+BQ54+CJ54</f>
        <v>0</v>
      </c>
      <c r="O54" s="6">
        <f t="shared" ref="O54:O75" si="66">AG54+AZ54+BS54+CL54</f>
        <v>0</v>
      </c>
      <c r="P54" s="6">
        <f t="shared" ref="P54:P75" si="67">AI54+BB54+BU54+CN54</f>
        <v>0</v>
      </c>
      <c r="Q54" s="7">
        <f t="shared" ref="Q54:Q75" si="68">AL54+BE54+BX54+CQ54</f>
        <v>2</v>
      </c>
      <c r="R54" s="7">
        <f t="shared" ref="R54:R75" si="69">AK54+BD54+BW54+CP54</f>
        <v>0</v>
      </c>
      <c r="S54" s="7">
        <v>2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ref="AL54:AL75" si="70">X54+AK54</f>
        <v>0</v>
      </c>
      <c r="AM54" s="11">
        <v>15</v>
      </c>
      <c r="AN54" s="10" t="s">
        <v>54</v>
      </c>
      <c r="AO54" s="11">
        <v>15</v>
      </c>
      <c r="AP54" s="10" t="s">
        <v>54</v>
      </c>
      <c r="AQ54" s="7">
        <v>2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ref="BE54:BE75" si="71">AQ54+BD54</f>
        <v>2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ref="BX54:BX75" si="72">BJ54+BW54</f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ref="CQ54:CQ75" si="73">CC54+CP54</f>
        <v>0</v>
      </c>
    </row>
    <row r="55" spans="1:95" x14ac:dyDescent="0.2">
      <c r="A55" s="20">
        <v>1</v>
      </c>
      <c r="B55" s="20">
        <v>1</v>
      </c>
      <c r="C55" s="20"/>
      <c r="D55" s="6" t="s">
        <v>111</v>
      </c>
      <c r="E55" s="3" t="s">
        <v>112</v>
      </c>
      <c r="F55" s="6">
        <f t="shared" si="57"/>
        <v>0</v>
      </c>
      <c r="G55" s="6">
        <f t="shared" si="58"/>
        <v>2</v>
      </c>
      <c r="H55" s="6">
        <f t="shared" si="59"/>
        <v>30</v>
      </c>
      <c r="I55" s="6">
        <f t="shared" si="60"/>
        <v>15</v>
      </c>
      <c r="J55" s="6">
        <f t="shared" si="61"/>
        <v>15</v>
      </c>
      <c r="K55" s="6">
        <f t="shared" si="62"/>
        <v>0</v>
      </c>
      <c r="L55" s="6">
        <f t="shared" si="63"/>
        <v>0</v>
      </c>
      <c r="M55" s="6">
        <f t="shared" si="64"/>
        <v>0</v>
      </c>
      <c r="N55" s="6">
        <f t="shared" si="65"/>
        <v>0</v>
      </c>
      <c r="O55" s="6">
        <f t="shared" si="66"/>
        <v>0</v>
      </c>
      <c r="P55" s="6">
        <f t="shared" si="67"/>
        <v>0</v>
      </c>
      <c r="Q55" s="7">
        <f t="shared" si="68"/>
        <v>2</v>
      </c>
      <c r="R55" s="7">
        <f t="shared" si="69"/>
        <v>0</v>
      </c>
      <c r="S55" s="7">
        <v>2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0"/>
        <v>0</v>
      </c>
      <c r="AM55" s="11">
        <v>15</v>
      </c>
      <c r="AN55" s="10" t="s">
        <v>54</v>
      </c>
      <c r="AO55" s="11">
        <v>15</v>
      </c>
      <c r="AP55" s="10" t="s">
        <v>54</v>
      </c>
      <c r="AQ55" s="7">
        <v>2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1"/>
        <v>2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2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3"/>
        <v>0</v>
      </c>
    </row>
    <row r="56" spans="1:95" x14ac:dyDescent="0.2">
      <c r="A56" s="20">
        <v>50</v>
      </c>
      <c r="B56" s="20">
        <v>1</v>
      </c>
      <c r="C56" s="20"/>
      <c r="D56" s="6" t="s">
        <v>113</v>
      </c>
      <c r="E56" s="3" t="s">
        <v>114</v>
      </c>
      <c r="F56" s="6">
        <f t="shared" si="57"/>
        <v>1</v>
      </c>
      <c r="G56" s="6">
        <f t="shared" si="58"/>
        <v>0</v>
      </c>
      <c r="H56" s="6">
        <f t="shared" si="59"/>
        <v>30</v>
      </c>
      <c r="I56" s="6">
        <f t="shared" si="60"/>
        <v>0</v>
      </c>
      <c r="J56" s="6">
        <f t="shared" si="61"/>
        <v>0</v>
      </c>
      <c r="K56" s="6">
        <f t="shared" si="62"/>
        <v>0</v>
      </c>
      <c r="L56" s="6">
        <f t="shared" si="63"/>
        <v>30</v>
      </c>
      <c r="M56" s="6">
        <f t="shared" si="64"/>
        <v>0</v>
      </c>
      <c r="N56" s="6">
        <f t="shared" si="65"/>
        <v>0</v>
      </c>
      <c r="O56" s="6">
        <f t="shared" si="66"/>
        <v>0</v>
      </c>
      <c r="P56" s="6">
        <f t="shared" si="67"/>
        <v>0</v>
      </c>
      <c r="Q56" s="7">
        <f t="shared" si="68"/>
        <v>3</v>
      </c>
      <c r="R56" s="7">
        <f t="shared" si="69"/>
        <v>3</v>
      </c>
      <c r="S56" s="7">
        <v>1.5</v>
      </c>
      <c r="T56" s="11"/>
      <c r="U56" s="10"/>
      <c r="V56" s="11"/>
      <c r="W56" s="10"/>
      <c r="X56" s="7"/>
      <c r="Y56" s="11"/>
      <c r="Z56" s="10"/>
      <c r="AA56" s="11">
        <v>30</v>
      </c>
      <c r="AB56" s="10" t="s">
        <v>61</v>
      </c>
      <c r="AC56" s="11"/>
      <c r="AD56" s="10"/>
      <c r="AE56" s="11"/>
      <c r="AF56" s="10"/>
      <c r="AG56" s="11"/>
      <c r="AH56" s="10"/>
      <c r="AI56" s="11"/>
      <c r="AJ56" s="10"/>
      <c r="AK56" s="7">
        <v>3</v>
      </c>
      <c r="AL56" s="7">
        <f t="shared" si="70"/>
        <v>3</v>
      </c>
      <c r="AM56" s="11"/>
      <c r="AN56" s="10"/>
      <c r="AO56" s="11"/>
      <c r="AP56" s="10"/>
      <c r="AQ56" s="7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1"/>
        <v>0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2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3"/>
        <v>0</v>
      </c>
    </row>
    <row r="57" spans="1:95" x14ac:dyDescent="0.2">
      <c r="A57" s="20">
        <v>50</v>
      </c>
      <c r="B57" s="20">
        <v>1</v>
      </c>
      <c r="C57" s="20"/>
      <c r="D57" s="6" t="s">
        <v>115</v>
      </c>
      <c r="E57" s="3" t="s">
        <v>116</v>
      </c>
      <c r="F57" s="6">
        <f t="shared" si="57"/>
        <v>1</v>
      </c>
      <c r="G57" s="6">
        <f t="shared" si="58"/>
        <v>0</v>
      </c>
      <c r="H57" s="6">
        <f t="shared" si="59"/>
        <v>30</v>
      </c>
      <c r="I57" s="6">
        <f t="shared" si="60"/>
        <v>0</v>
      </c>
      <c r="J57" s="6">
        <f t="shared" si="61"/>
        <v>0</v>
      </c>
      <c r="K57" s="6">
        <f t="shared" si="62"/>
        <v>0</v>
      </c>
      <c r="L57" s="6">
        <f t="shared" si="63"/>
        <v>30</v>
      </c>
      <c r="M57" s="6">
        <f t="shared" si="64"/>
        <v>0</v>
      </c>
      <c r="N57" s="6">
        <f t="shared" si="65"/>
        <v>0</v>
      </c>
      <c r="O57" s="6">
        <f t="shared" si="66"/>
        <v>0</v>
      </c>
      <c r="P57" s="6">
        <f t="shared" si="67"/>
        <v>0</v>
      </c>
      <c r="Q57" s="7">
        <f t="shared" si="68"/>
        <v>3</v>
      </c>
      <c r="R57" s="7">
        <f t="shared" si="69"/>
        <v>3</v>
      </c>
      <c r="S57" s="7">
        <v>1.5</v>
      </c>
      <c r="T57" s="11"/>
      <c r="U57" s="10"/>
      <c r="V57" s="11"/>
      <c r="W57" s="10"/>
      <c r="X57" s="7"/>
      <c r="Y57" s="11"/>
      <c r="Z57" s="10"/>
      <c r="AA57" s="11">
        <v>30</v>
      </c>
      <c r="AB57" s="10" t="s">
        <v>61</v>
      </c>
      <c r="AC57" s="11"/>
      <c r="AD57" s="10"/>
      <c r="AE57" s="11"/>
      <c r="AF57" s="10"/>
      <c r="AG57" s="11"/>
      <c r="AH57" s="10"/>
      <c r="AI57" s="11"/>
      <c r="AJ57" s="10"/>
      <c r="AK57" s="7">
        <v>3</v>
      </c>
      <c r="AL57" s="7">
        <f t="shared" si="70"/>
        <v>3</v>
      </c>
      <c r="AM57" s="11"/>
      <c r="AN57" s="10"/>
      <c r="AO57" s="11"/>
      <c r="AP57" s="10"/>
      <c r="AQ57" s="7"/>
      <c r="AR57" s="11"/>
      <c r="AS57" s="10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1"/>
        <v>0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2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3"/>
        <v>0</v>
      </c>
    </row>
    <row r="58" spans="1:95" x14ac:dyDescent="0.2">
      <c r="A58" s="20">
        <v>11</v>
      </c>
      <c r="B58" s="20">
        <v>1</v>
      </c>
      <c r="C58" s="20"/>
      <c r="D58" s="6" t="s">
        <v>117</v>
      </c>
      <c r="E58" s="3" t="s">
        <v>118</v>
      </c>
      <c r="F58" s="6">
        <f t="shared" si="57"/>
        <v>0</v>
      </c>
      <c r="G58" s="6">
        <f t="shared" si="58"/>
        <v>1</v>
      </c>
      <c r="H58" s="6">
        <f t="shared" si="59"/>
        <v>15</v>
      </c>
      <c r="I58" s="6">
        <f t="shared" si="60"/>
        <v>15</v>
      </c>
      <c r="J58" s="6">
        <f t="shared" si="61"/>
        <v>0</v>
      </c>
      <c r="K58" s="6">
        <f t="shared" si="62"/>
        <v>0</v>
      </c>
      <c r="L58" s="6">
        <f t="shared" si="63"/>
        <v>0</v>
      </c>
      <c r="M58" s="6">
        <f t="shared" si="64"/>
        <v>0</v>
      </c>
      <c r="N58" s="6">
        <f t="shared" si="65"/>
        <v>0</v>
      </c>
      <c r="O58" s="6">
        <f t="shared" si="66"/>
        <v>0</v>
      </c>
      <c r="P58" s="6">
        <f t="shared" si="67"/>
        <v>0</v>
      </c>
      <c r="Q58" s="7">
        <f t="shared" si="68"/>
        <v>1</v>
      </c>
      <c r="R58" s="7">
        <f t="shared" si="69"/>
        <v>0</v>
      </c>
      <c r="S58" s="7">
        <v>1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0"/>
        <v>0</v>
      </c>
      <c r="AM58" s="11">
        <v>15</v>
      </c>
      <c r="AN58" s="10" t="s">
        <v>54</v>
      </c>
      <c r="AO58" s="11"/>
      <c r="AP58" s="10"/>
      <c r="AQ58" s="7">
        <v>1</v>
      </c>
      <c r="AR58" s="11"/>
      <c r="AS58" s="10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1"/>
        <v>1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2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3"/>
        <v>0</v>
      </c>
    </row>
    <row r="59" spans="1:95" x14ac:dyDescent="0.2">
      <c r="A59" s="20">
        <v>11</v>
      </c>
      <c r="B59" s="20">
        <v>1</v>
      </c>
      <c r="C59" s="20"/>
      <c r="D59" s="6" t="s">
        <v>119</v>
      </c>
      <c r="E59" s="3" t="s">
        <v>120</v>
      </c>
      <c r="F59" s="6">
        <f t="shared" si="57"/>
        <v>0</v>
      </c>
      <c r="G59" s="6">
        <f t="shared" si="58"/>
        <v>1</v>
      </c>
      <c r="H59" s="6">
        <f t="shared" si="59"/>
        <v>15</v>
      </c>
      <c r="I59" s="6">
        <f t="shared" si="60"/>
        <v>15</v>
      </c>
      <c r="J59" s="6">
        <f t="shared" si="61"/>
        <v>0</v>
      </c>
      <c r="K59" s="6">
        <f t="shared" si="62"/>
        <v>0</v>
      </c>
      <c r="L59" s="6">
        <f t="shared" si="63"/>
        <v>0</v>
      </c>
      <c r="M59" s="6">
        <f t="shared" si="64"/>
        <v>0</v>
      </c>
      <c r="N59" s="6">
        <f t="shared" si="65"/>
        <v>0</v>
      </c>
      <c r="O59" s="6">
        <f t="shared" si="66"/>
        <v>0</v>
      </c>
      <c r="P59" s="6">
        <f t="shared" si="67"/>
        <v>0</v>
      </c>
      <c r="Q59" s="7">
        <f t="shared" si="68"/>
        <v>1</v>
      </c>
      <c r="R59" s="7">
        <f t="shared" si="69"/>
        <v>0</v>
      </c>
      <c r="S59" s="7">
        <v>1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0"/>
        <v>0</v>
      </c>
      <c r="AM59" s="11">
        <v>15</v>
      </c>
      <c r="AN59" s="10" t="s">
        <v>54</v>
      </c>
      <c r="AO59" s="11"/>
      <c r="AP59" s="10"/>
      <c r="AQ59" s="7">
        <v>1</v>
      </c>
      <c r="AR59" s="11"/>
      <c r="AS59" s="10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1"/>
        <v>1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2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3"/>
        <v>0</v>
      </c>
    </row>
    <row r="60" spans="1:95" x14ac:dyDescent="0.2">
      <c r="A60" s="20">
        <v>11</v>
      </c>
      <c r="B60" s="20">
        <v>1</v>
      </c>
      <c r="C60" s="20"/>
      <c r="D60" s="6" t="s">
        <v>121</v>
      </c>
      <c r="E60" s="3" t="s">
        <v>122</v>
      </c>
      <c r="F60" s="6">
        <f t="shared" si="57"/>
        <v>0</v>
      </c>
      <c r="G60" s="6">
        <f t="shared" si="58"/>
        <v>1</v>
      </c>
      <c r="H60" s="6">
        <f t="shared" si="59"/>
        <v>15</v>
      </c>
      <c r="I60" s="6">
        <f t="shared" si="60"/>
        <v>15</v>
      </c>
      <c r="J60" s="6">
        <f t="shared" si="61"/>
        <v>0</v>
      </c>
      <c r="K60" s="6">
        <f t="shared" si="62"/>
        <v>0</v>
      </c>
      <c r="L60" s="6">
        <f t="shared" si="63"/>
        <v>0</v>
      </c>
      <c r="M60" s="6">
        <f t="shared" si="64"/>
        <v>0</v>
      </c>
      <c r="N60" s="6">
        <f t="shared" si="65"/>
        <v>0</v>
      </c>
      <c r="O60" s="6">
        <f t="shared" si="66"/>
        <v>0</v>
      </c>
      <c r="P60" s="6">
        <f t="shared" si="67"/>
        <v>0</v>
      </c>
      <c r="Q60" s="7">
        <f t="shared" si="68"/>
        <v>1</v>
      </c>
      <c r="R60" s="7">
        <f t="shared" si="69"/>
        <v>0</v>
      </c>
      <c r="S60" s="7">
        <v>0.5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0"/>
        <v>0</v>
      </c>
      <c r="AM60" s="11">
        <v>15</v>
      </c>
      <c r="AN60" s="10" t="s">
        <v>54</v>
      </c>
      <c r="AO60" s="11"/>
      <c r="AP60" s="10"/>
      <c r="AQ60" s="7">
        <v>1</v>
      </c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1"/>
        <v>1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2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3"/>
        <v>0</v>
      </c>
    </row>
    <row r="61" spans="1:95" x14ac:dyDescent="0.2">
      <c r="A61" s="20">
        <v>2</v>
      </c>
      <c r="B61" s="20">
        <v>1</v>
      </c>
      <c r="C61" s="20"/>
      <c r="D61" s="6" t="s">
        <v>123</v>
      </c>
      <c r="E61" s="3" t="s">
        <v>124</v>
      </c>
      <c r="F61" s="6">
        <f t="shared" si="57"/>
        <v>1</v>
      </c>
      <c r="G61" s="6">
        <f t="shared" si="58"/>
        <v>1</v>
      </c>
      <c r="H61" s="6">
        <f t="shared" si="59"/>
        <v>45</v>
      </c>
      <c r="I61" s="6">
        <f t="shared" si="60"/>
        <v>30</v>
      </c>
      <c r="J61" s="6">
        <f t="shared" si="61"/>
        <v>0</v>
      </c>
      <c r="K61" s="6">
        <f t="shared" si="62"/>
        <v>15</v>
      </c>
      <c r="L61" s="6">
        <f t="shared" si="63"/>
        <v>0</v>
      </c>
      <c r="M61" s="6">
        <f t="shared" si="64"/>
        <v>0</v>
      </c>
      <c r="N61" s="6">
        <f t="shared" si="65"/>
        <v>0</v>
      </c>
      <c r="O61" s="6">
        <f t="shared" si="66"/>
        <v>0</v>
      </c>
      <c r="P61" s="6">
        <f t="shared" si="67"/>
        <v>0</v>
      </c>
      <c r="Q61" s="7">
        <f t="shared" si="68"/>
        <v>2</v>
      </c>
      <c r="R61" s="7">
        <f t="shared" si="69"/>
        <v>0.8</v>
      </c>
      <c r="S61" s="7">
        <v>1.9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0"/>
        <v>0</v>
      </c>
      <c r="AM61" s="11">
        <v>30</v>
      </c>
      <c r="AN61" s="10" t="s">
        <v>61</v>
      </c>
      <c r="AO61" s="11"/>
      <c r="AP61" s="10"/>
      <c r="AQ61" s="7">
        <v>1.2</v>
      </c>
      <c r="AR61" s="11">
        <v>15</v>
      </c>
      <c r="AS61" s="10" t="s">
        <v>54</v>
      </c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>
        <v>0.8</v>
      </c>
      <c r="BE61" s="7">
        <f t="shared" si="71"/>
        <v>2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2"/>
        <v>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3"/>
        <v>0</v>
      </c>
    </row>
    <row r="62" spans="1:95" x14ac:dyDescent="0.2">
      <c r="A62" s="20">
        <v>2</v>
      </c>
      <c r="B62" s="20">
        <v>1</v>
      </c>
      <c r="C62" s="20"/>
      <c r="D62" s="6" t="s">
        <v>125</v>
      </c>
      <c r="E62" s="3" t="s">
        <v>126</v>
      </c>
      <c r="F62" s="6">
        <f t="shared" si="57"/>
        <v>1</v>
      </c>
      <c r="G62" s="6">
        <f t="shared" si="58"/>
        <v>1</v>
      </c>
      <c r="H62" s="6">
        <f t="shared" si="59"/>
        <v>45</v>
      </c>
      <c r="I62" s="6">
        <f t="shared" si="60"/>
        <v>30</v>
      </c>
      <c r="J62" s="6">
        <f t="shared" si="61"/>
        <v>0</v>
      </c>
      <c r="K62" s="6">
        <f t="shared" si="62"/>
        <v>15</v>
      </c>
      <c r="L62" s="6">
        <f t="shared" si="63"/>
        <v>0</v>
      </c>
      <c r="M62" s="6">
        <f t="shared" si="64"/>
        <v>0</v>
      </c>
      <c r="N62" s="6">
        <f t="shared" si="65"/>
        <v>0</v>
      </c>
      <c r="O62" s="6">
        <f t="shared" si="66"/>
        <v>0</v>
      </c>
      <c r="P62" s="6">
        <f t="shared" si="67"/>
        <v>0</v>
      </c>
      <c r="Q62" s="7">
        <f t="shared" si="68"/>
        <v>2</v>
      </c>
      <c r="R62" s="7">
        <f t="shared" si="69"/>
        <v>0.8</v>
      </c>
      <c r="S62" s="7">
        <v>1.8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0"/>
        <v>0</v>
      </c>
      <c r="AM62" s="11">
        <v>30</v>
      </c>
      <c r="AN62" s="10" t="s">
        <v>61</v>
      </c>
      <c r="AO62" s="11"/>
      <c r="AP62" s="10"/>
      <c r="AQ62" s="7">
        <v>1.2</v>
      </c>
      <c r="AR62" s="11">
        <v>15</v>
      </c>
      <c r="AS62" s="10" t="s">
        <v>54</v>
      </c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>
        <v>0.8</v>
      </c>
      <c r="BE62" s="7">
        <f t="shared" si="71"/>
        <v>2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2"/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3"/>
        <v>0</v>
      </c>
    </row>
    <row r="63" spans="1:95" x14ac:dyDescent="0.2">
      <c r="A63" s="20">
        <v>3</v>
      </c>
      <c r="B63" s="20">
        <v>1</v>
      </c>
      <c r="C63" s="20"/>
      <c r="D63" s="6" t="s">
        <v>127</v>
      </c>
      <c r="E63" s="3" t="s">
        <v>128</v>
      </c>
      <c r="F63" s="6">
        <f t="shared" si="57"/>
        <v>1</v>
      </c>
      <c r="G63" s="6">
        <f t="shared" si="58"/>
        <v>1</v>
      </c>
      <c r="H63" s="6">
        <f t="shared" si="59"/>
        <v>60</v>
      </c>
      <c r="I63" s="6">
        <f t="shared" si="60"/>
        <v>30</v>
      </c>
      <c r="J63" s="6">
        <f t="shared" si="61"/>
        <v>0</v>
      </c>
      <c r="K63" s="6">
        <f t="shared" si="62"/>
        <v>0</v>
      </c>
      <c r="L63" s="6">
        <f t="shared" si="63"/>
        <v>0</v>
      </c>
      <c r="M63" s="6">
        <f t="shared" si="64"/>
        <v>30</v>
      </c>
      <c r="N63" s="6">
        <f t="shared" si="65"/>
        <v>0</v>
      </c>
      <c r="O63" s="6">
        <f t="shared" si="66"/>
        <v>0</v>
      </c>
      <c r="P63" s="6">
        <f t="shared" si="67"/>
        <v>0</v>
      </c>
      <c r="Q63" s="7">
        <f t="shared" si="68"/>
        <v>3</v>
      </c>
      <c r="R63" s="7">
        <f t="shared" si="69"/>
        <v>1.5</v>
      </c>
      <c r="S63" s="7">
        <v>2.1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0"/>
        <v>0</v>
      </c>
      <c r="AM63" s="11">
        <v>30</v>
      </c>
      <c r="AN63" s="10" t="s">
        <v>61</v>
      </c>
      <c r="AO63" s="11"/>
      <c r="AP63" s="10"/>
      <c r="AQ63" s="7">
        <v>1.5</v>
      </c>
      <c r="AR63" s="11"/>
      <c r="AS63" s="10"/>
      <c r="AT63" s="11"/>
      <c r="AU63" s="10"/>
      <c r="AV63" s="11">
        <v>30</v>
      </c>
      <c r="AW63" s="10" t="s">
        <v>54</v>
      </c>
      <c r="AX63" s="11"/>
      <c r="AY63" s="10"/>
      <c r="AZ63" s="11"/>
      <c r="BA63" s="10"/>
      <c r="BB63" s="11"/>
      <c r="BC63" s="10"/>
      <c r="BD63" s="7">
        <v>1.5</v>
      </c>
      <c r="BE63" s="7">
        <f t="shared" si="71"/>
        <v>3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2"/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3"/>
        <v>0</v>
      </c>
    </row>
    <row r="64" spans="1:95" x14ac:dyDescent="0.2">
      <c r="A64" s="20">
        <v>3</v>
      </c>
      <c r="B64" s="20">
        <v>1</v>
      </c>
      <c r="C64" s="20"/>
      <c r="D64" s="6" t="s">
        <v>129</v>
      </c>
      <c r="E64" s="3" t="s">
        <v>130</v>
      </c>
      <c r="F64" s="6">
        <f t="shared" si="57"/>
        <v>1</v>
      </c>
      <c r="G64" s="6">
        <f t="shared" si="58"/>
        <v>1</v>
      </c>
      <c r="H64" s="6">
        <f t="shared" si="59"/>
        <v>60</v>
      </c>
      <c r="I64" s="6">
        <f t="shared" si="60"/>
        <v>30</v>
      </c>
      <c r="J64" s="6">
        <f t="shared" si="61"/>
        <v>0</v>
      </c>
      <c r="K64" s="6">
        <f t="shared" si="62"/>
        <v>0</v>
      </c>
      <c r="L64" s="6">
        <f t="shared" si="63"/>
        <v>0</v>
      </c>
      <c r="M64" s="6">
        <f t="shared" si="64"/>
        <v>30</v>
      </c>
      <c r="N64" s="6">
        <f t="shared" si="65"/>
        <v>0</v>
      </c>
      <c r="O64" s="6">
        <f t="shared" si="66"/>
        <v>0</v>
      </c>
      <c r="P64" s="6">
        <f t="shared" si="67"/>
        <v>0</v>
      </c>
      <c r="Q64" s="7">
        <f t="shared" si="68"/>
        <v>3</v>
      </c>
      <c r="R64" s="7">
        <f t="shared" si="69"/>
        <v>1.5</v>
      </c>
      <c r="S64" s="7">
        <v>2.1</v>
      </c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0"/>
        <v>0</v>
      </c>
      <c r="AM64" s="11">
        <v>30</v>
      </c>
      <c r="AN64" s="10" t="s">
        <v>61</v>
      </c>
      <c r="AO64" s="11"/>
      <c r="AP64" s="10"/>
      <c r="AQ64" s="7">
        <v>1.5</v>
      </c>
      <c r="AR64" s="11"/>
      <c r="AS64" s="10"/>
      <c r="AT64" s="11"/>
      <c r="AU64" s="10"/>
      <c r="AV64" s="11">
        <v>30</v>
      </c>
      <c r="AW64" s="10" t="s">
        <v>54</v>
      </c>
      <c r="AX64" s="11"/>
      <c r="AY64" s="10"/>
      <c r="AZ64" s="11"/>
      <c r="BA64" s="10"/>
      <c r="BB64" s="11"/>
      <c r="BC64" s="10"/>
      <c r="BD64" s="7">
        <v>1.5</v>
      </c>
      <c r="BE64" s="7">
        <f t="shared" si="71"/>
        <v>3</v>
      </c>
      <c r="BF64" s="11"/>
      <c r="BG64" s="10"/>
      <c r="BH64" s="11"/>
      <c r="BI64" s="10"/>
      <c r="BJ64" s="7"/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2"/>
        <v>0</v>
      </c>
      <c r="BY64" s="11"/>
      <c r="BZ64" s="10"/>
      <c r="CA64" s="11"/>
      <c r="CB64" s="10"/>
      <c r="CC64" s="7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3"/>
        <v>0</v>
      </c>
    </row>
    <row r="65" spans="1:95" x14ac:dyDescent="0.2">
      <c r="A65" s="20">
        <v>4</v>
      </c>
      <c r="B65" s="20">
        <v>1</v>
      </c>
      <c r="C65" s="20"/>
      <c r="D65" s="6" t="s">
        <v>131</v>
      </c>
      <c r="E65" s="3" t="s">
        <v>132</v>
      </c>
      <c r="F65" s="6">
        <f t="shared" si="57"/>
        <v>1</v>
      </c>
      <c r="G65" s="6">
        <f t="shared" si="58"/>
        <v>1</v>
      </c>
      <c r="H65" s="6">
        <f t="shared" si="59"/>
        <v>45</v>
      </c>
      <c r="I65" s="6">
        <f t="shared" si="60"/>
        <v>15</v>
      </c>
      <c r="J65" s="6">
        <f t="shared" si="61"/>
        <v>0</v>
      </c>
      <c r="K65" s="6">
        <f t="shared" si="62"/>
        <v>30</v>
      </c>
      <c r="L65" s="6">
        <f t="shared" si="63"/>
        <v>0</v>
      </c>
      <c r="M65" s="6">
        <f t="shared" si="64"/>
        <v>0</v>
      </c>
      <c r="N65" s="6">
        <f t="shared" si="65"/>
        <v>0</v>
      </c>
      <c r="O65" s="6">
        <f t="shared" si="66"/>
        <v>0</v>
      </c>
      <c r="P65" s="6">
        <f t="shared" si="67"/>
        <v>0</v>
      </c>
      <c r="Q65" s="7">
        <f t="shared" si="68"/>
        <v>2</v>
      </c>
      <c r="R65" s="7">
        <f t="shared" si="69"/>
        <v>1.2</v>
      </c>
      <c r="S65" s="7">
        <v>1.5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0"/>
        <v>0</v>
      </c>
      <c r="AM65" s="11">
        <v>15</v>
      </c>
      <c r="AN65" s="10" t="s">
        <v>61</v>
      </c>
      <c r="AO65" s="11"/>
      <c r="AP65" s="10"/>
      <c r="AQ65" s="7">
        <v>0.8</v>
      </c>
      <c r="AR65" s="11">
        <v>30</v>
      </c>
      <c r="AS65" s="10" t="s">
        <v>54</v>
      </c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>
        <v>1.2</v>
      </c>
      <c r="BE65" s="7">
        <f t="shared" si="71"/>
        <v>2</v>
      </c>
      <c r="BF65" s="11"/>
      <c r="BG65" s="10"/>
      <c r="BH65" s="11"/>
      <c r="BI65" s="10"/>
      <c r="BJ65" s="7"/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2"/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3"/>
        <v>0</v>
      </c>
    </row>
    <row r="66" spans="1:95" x14ac:dyDescent="0.2">
      <c r="A66" s="20">
        <v>4</v>
      </c>
      <c r="B66" s="20">
        <v>1</v>
      </c>
      <c r="C66" s="20"/>
      <c r="D66" s="6" t="s">
        <v>133</v>
      </c>
      <c r="E66" s="3" t="s">
        <v>134</v>
      </c>
      <c r="F66" s="6">
        <f t="shared" si="57"/>
        <v>1</v>
      </c>
      <c r="G66" s="6">
        <f t="shared" si="58"/>
        <v>1</v>
      </c>
      <c r="H66" s="6">
        <f t="shared" si="59"/>
        <v>45</v>
      </c>
      <c r="I66" s="6">
        <f t="shared" si="60"/>
        <v>15</v>
      </c>
      <c r="J66" s="6">
        <f t="shared" si="61"/>
        <v>0</v>
      </c>
      <c r="K66" s="6">
        <f t="shared" si="62"/>
        <v>30</v>
      </c>
      <c r="L66" s="6">
        <f t="shared" si="63"/>
        <v>0</v>
      </c>
      <c r="M66" s="6">
        <f t="shared" si="64"/>
        <v>0</v>
      </c>
      <c r="N66" s="6">
        <f t="shared" si="65"/>
        <v>0</v>
      </c>
      <c r="O66" s="6">
        <f t="shared" si="66"/>
        <v>0</v>
      </c>
      <c r="P66" s="6">
        <f t="shared" si="67"/>
        <v>0</v>
      </c>
      <c r="Q66" s="7">
        <f t="shared" si="68"/>
        <v>2</v>
      </c>
      <c r="R66" s="7">
        <f t="shared" si="69"/>
        <v>1.2</v>
      </c>
      <c r="S66" s="7">
        <v>1.8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0"/>
        <v>0</v>
      </c>
      <c r="AM66" s="11">
        <v>15</v>
      </c>
      <c r="AN66" s="10" t="s">
        <v>61</v>
      </c>
      <c r="AO66" s="11"/>
      <c r="AP66" s="10"/>
      <c r="AQ66" s="7">
        <v>0.8</v>
      </c>
      <c r="AR66" s="11">
        <v>30</v>
      </c>
      <c r="AS66" s="10" t="s">
        <v>54</v>
      </c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>
        <v>1.2</v>
      </c>
      <c r="BE66" s="7">
        <f t="shared" si="71"/>
        <v>2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2"/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3"/>
        <v>0</v>
      </c>
    </row>
    <row r="67" spans="1:95" x14ac:dyDescent="0.2">
      <c r="A67" s="20">
        <v>7</v>
      </c>
      <c r="B67" s="20">
        <v>1</v>
      </c>
      <c r="C67" s="20"/>
      <c r="D67" s="6" t="s">
        <v>135</v>
      </c>
      <c r="E67" s="3" t="s">
        <v>136</v>
      </c>
      <c r="F67" s="6">
        <f t="shared" si="57"/>
        <v>0</v>
      </c>
      <c r="G67" s="6">
        <f t="shared" si="58"/>
        <v>2</v>
      </c>
      <c r="H67" s="6">
        <f t="shared" si="59"/>
        <v>45</v>
      </c>
      <c r="I67" s="6">
        <f t="shared" si="60"/>
        <v>30</v>
      </c>
      <c r="J67" s="6">
        <f t="shared" si="61"/>
        <v>0</v>
      </c>
      <c r="K67" s="6">
        <f t="shared" si="62"/>
        <v>0</v>
      </c>
      <c r="L67" s="6">
        <f t="shared" si="63"/>
        <v>0</v>
      </c>
      <c r="M67" s="6">
        <f t="shared" si="64"/>
        <v>15</v>
      </c>
      <c r="N67" s="6">
        <f t="shared" si="65"/>
        <v>0</v>
      </c>
      <c r="O67" s="6">
        <f t="shared" si="66"/>
        <v>0</v>
      </c>
      <c r="P67" s="6">
        <f t="shared" si="67"/>
        <v>0</v>
      </c>
      <c r="Q67" s="7">
        <f t="shared" si="68"/>
        <v>2</v>
      </c>
      <c r="R67" s="7">
        <f t="shared" si="69"/>
        <v>0.8</v>
      </c>
      <c r="S67" s="7">
        <v>1.8</v>
      </c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0"/>
        <v>0</v>
      </c>
      <c r="AM67" s="11">
        <v>30</v>
      </c>
      <c r="AN67" s="10" t="s">
        <v>54</v>
      </c>
      <c r="AO67" s="11"/>
      <c r="AP67" s="10"/>
      <c r="AQ67" s="7">
        <v>1.2</v>
      </c>
      <c r="AR67" s="11"/>
      <c r="AS67" s="10"/>
      <c r="AT67" s="11"/>
      <c r="AU67" s="10"/>
      <c r="AV67" s="11">
        <v>15</v>
      </c>
      <c r="AW67" s="10" t="s">
        <v>54</v>
      </c>
      <c r="AX67" s="11"/>
      <c r="AY67" s="10"/>
      <c r="AZ67" s="11"/>
      <c r="BA67" s="10"/>
      <c r="BB67" s="11"/>
      <c r="BC67" s="10"/>
      <c r="BD67" s="7">
        <v>0.8</v>
      </c>
      <c r="BE67" s="7">
        <f t="shared" si="71"/>
        <v>2</v>
      </c>
      <c r="BF67" s="11"/>
      <c r="BG67" s="10"/>
      <c r="BH67" s="11"/>
      <c r="BI67" s="10"/>
      <c r="BJ67" s="7"/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2"/>
        <v>0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3"/>
        <v>0</v>
      </c>
    </row>
    <row r="68" spans="1:95" x14ac:dyDescent="0.2">
      <c r="A68" s="20">
        <v>7</v>
      </c>
      <c r="B68" s="20">
        <v>1</v>
      </c>
      <c r="C68" s="20"/>
      <c r="D68" s="6" t="s">
        <v>137</v>
      </c>
      <c r="E68" s="3" t="s">
        <v>138</v>
      </c>
      <c r="F68" s="6">
        <f t="shared" si="57"/>
        <v>0</v>
      </c>
      <c r="G68" s="6">
        <f t="shared" si="58"/>
        <v>2</v>
      </c>
      <c r="H68" s="6">
        <f t="shared" si="59"/>
        <v>45</v>
      </c>
      <c r="I68" s="6">
        <f t="shared" si="60"/>
        <v>30</v>
      </c>
      <c r="J68" s="6">
        <f t="shared" si="61"/>
        <v>0</v>
      </c>
      <c r="K68" s="6">
        <f t="shared" si="62"/>
        <v>0</v>
      </c>
      <c r="L68" s="6">
        <f t="shared" si="63"/>
        <v>0</v>
      </c>
      <c r="M68" s="6">
        <f t="shared" si="64"/>
        <v>15</v>
      </c>
      <c r="N68" s="6">
        <f t="shared" si="65"/>
        <v>0</v>
      </c>
      <c r="O68" s="6">
        <f t="shared" si="66"/>
        <v>0</v>
      </c>
      <c r="P68" s="6">
        <f t="shared" si="67"/>
        <v>0</v>
      </c>
      <c r="Q68" s="7">
        <f t="shared" si="68"/>
        <v>2</v>
      </c>
      <c r="R68" s="7">
        <f t="shared" si="69"/>
        <v>0.8</v>
      </c>
      <c r="S68" s="7">
        <v>1.7</v>
      </c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0"/>
        <v>0</v>
      </c>
      <c r="AM68" s="11">
        <v>30</v>
      </c>
      <c r="AN68" s="10" t="s">
        <v>54</v>
      </c>
      <c r="AO68" s="11"/>
      <c r="AP68" s="10"/>
      <c r="AQ68" s="7">
        <v>1.2</v>
      </c>
      <c r="AR68" s="11"/>
      <c r="AS68" s="10"/>
      <c r="AT68" s="11"/>
      <c r="AU68" s="10"/>
      <c r="AV68" s="11">
        <v>15</v>
      </c>
      <c r="AW68" s="10" t="s">
        <v>54</v>
      </c>
      <c r="AX68" s="11"/>
      <c r="AY68" s="10"/>
      <c r="AZ68" s="11"/>
      <c r="BA68" s="10"/>
      <c r="BB68" s="11"/>
      <c r="BC68" s="10"/>
      <c r="BD68" s="7">
        <v>0.8</v>
      </c>
      <c r="BE68" s="7">
        <f t="shared" si="71"/>
        <v>2</v>
      </c>
      <c r="BF68" s="11"/>
      <c r="BG68" s="10"/>
      <c r="BH68" s="11"/>
      <c r="BI68" s="10"/>
      <c r="BJ68" s="7"/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2"/>
        <v>0</v>
      </c>
      <c r="BY68" s="11"/>
      <c r="BZ68" s="10"/>
      <c r="CA68" s="11"/>
      <c r="CB68" s="10"/>
      <c r="CC68" s="7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3"/>
        <v>0</v>
      </c>
    </row>
    <row r="69" spans="1:95" x14ac:dyDescent="0.2">
      <c r="A69" s="20">
        <v>10</v>
      </c>
      <c r="B69" s="20">
        <v>1</v>
      </c>
      <c r="C69" s="20"/>
      <c r="D69" s="6" t="s">
        <v>139</v>
      </c>
      <c r="E69" s="3" t="s">
        <v>140</v>
      </c>
      <c r="F69" s="6">
        <f t="shared" si="57"/>
        <v>0</v>
      </c>
      <c r="G69" s="6">
        <f t="shared" si="58"/>
        <v>2</v>
      </c>
      <c r="H69" s="6">
        <f t="shared" si="59"/>
        <v>30</v>
      </c>
      <c r="I69" s="6">
        <f t="shared" si="60"/>
        <v>15</v>
      </c>
      <c r="J69" s="6">
        <f t="shared" si="61"/>
        <v>15</v>
      </c>
      <c r="K69" s="6">
        <f t="shared" si="62"/>
        <v>0</v>
      </c>
      <c r="L69" s="6">
        <f t="shared" si="63"/>
        <v>0</v>
      </c>
      <c r="M69" s="6">
        <f t="shared" si="64"/>
        <v>0</v>
      </c>
      <c r="N69" s="6">
        <f t="shared" si="65"/>
        <v>0</v>
      </c>
      <c r="O69" s="6">
        <f t="shared" si="66"/>
        <v>0</v>
      </c>
      <c r="P69" s="6">
        <f t="shared" si="67"/>
        <v>0</v>
      </c>
      <c r="Q69" s="7">
        <f t="shared" si="68"/>
        <v>3</v>
      </c>
      <c r="R69" s="7">
        <f t="shared" si="69"/>
        <v>0</v>
      </c>
      <c r="S69" s="7">
        <v>1</v>
      </c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0"/>
        <v>0</v>
      </c>
      <c r="AM69" s="11">
        <v>15</v>
      </c>
      <c r="AN69" s="10" t="s">
        <v>54</v>
      </c>
      <c r="AO69" s="11">
        <v>15</v>
      </c>
      <c r="AP69" s="10" t="s">
        <v>54</v>
      </c>
      <c r="AQ69" s="7">
        <v>3</v>
      </c>
      <c r="AR69" s="11"/>
      <c r="AS69" s="10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1"/>
        <v>3</v>
      </c>
      <c r="BF69" s="11"/>
      <c r="BG69" s="10"/>
      <c r="BH69" s="11"/>
      <c r="BI69" s="10"/>
      <c r="BJ69" s="7"/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2"/>
        <v>0</v>
      </c>
      <c r="BY69" s="11"/>
      <c r="BZ69" s="10"/>
      <c r="CA69" s="11"/>
      <c r="CB69" s="10"/>
      <c r="CC69" s="7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3"/>
        <v>0</v>
      </c>
    </row>
    <row r="70" spans="1:95" x14ac:dyDescent="0.2">
      <c r="A70" s="20">
        <v>10</v>
      </c>
      <c r="B70" s="20">
        <v>1</v>
      </c>
      <c r="C70" s="20"/>
      <c r="D70" s="6" t="s">
        <v>141</v>
      </c>
      <c r="E70" s="3" t="s">
        <v>142</v>
      </c>
      <c r="F70" s="6">
        <f t="shared" si="57"/>
        <v>0</v>
      </c>
      <c r="G70" s="6">
        <f t="shared" si="58"/>
        <v>2</v>
      </c>
      <c r="H70" s="6">
        <f t="shared" si="59"/>
        <v>30</v>
      </c>
      <c r="I70" s="6">
        <f t="shared" si="60"/>
        <v>15</v>
      </c>
      <c r="J70" s="6">
        <f t="shared" si="61"/>
        <v>15</v>
      </c>
      <c r="K70" s="6">
        <f t="shared" si="62"/>
        <v>0</v>
      </c>
      <c r="L70" s="6">
        <f t="shared" si="63"/>
        <v>0</v>
      </c>
      <c r="M70" s="6">
        <f t="shared" si="64"/>
        <v>0</v>
      </c>
      <c r="N70" s="6">
        <f t="shared" si="65"/>
        <v>0</v>
      </c>
      <c r="O70" s="6">
        <f t="shared" si="66"/>
        <v>0</v>
      </c>
      <c r="P70" s="6">
        <f t="shared" si="67"/>
        <v>0</v>
      </c>
      <c r="Q70" s="7">
        <f t="shared" si="68"/>
        <v>3</v>
      </c>
      <c r="R70" s="7">
        <f t="shared" si="69"/>
        <v>0</v>
      </c>
      <c r="S70" s="7">
        <v>1</v>
      </c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0"/>
        <v>0</v>
      </c>
      <c r="AM70" s="11">
        <v>15</v>
      </c>
      <c r="AN70" s="10" t="s">
        <v>54</v>
      </c>
      <c r="AO70" s="11">
        <v>15</v>
      </c>
      <c r="AP70" s="10" t="s">
        <v>54</v>
      </c>
      <c r="AQ70" s="7">
        <v>3</v>
      </c>
      <c r="AR70" s="11"/>
      <c r="AS70" s="10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1"/>
        <v>3</v>
      </c>
      <c r="BF70" s="11"/>
      <c r="BG70" s="10"/>
      <c r="BH70" s="11"/>
      <c r="BI70" s="10"/>
      <c r="BJ70" s="7"/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2"/>
        <v>0</v>
      </c>
      <c r="BY70" s="11"/>
      <c r="BZ70" s="10"/>
      <c r="CA70" s="11"/>
      <c r="CB70" s="10"/>
      <c r="CC70" s="7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3"/>
        <v>0</v>
      </c>
    </row>
    <row r="71" spans="1:95" x14ac:dyDescent="0.2">
      <c r="A71" s="6">
        <v>5</v>
      </c>
      <c r="B71" s="6">
        <v>1</v>
      </c>
      <c r="C71" s="6"/>
      <c r="D71" s="6" t="s">
        <v>143</v>
      </c>
      <c r="E71" s="3" t="s">
        <v>144</v>
      </c>
      <c r="F71" s="6">
        <f t="shared" si="57"/>
        <v>0</v>
      </c>
      <c r="G71" s="6">
        <f t="shared" si="58"/>
        <v>1</v>
      </c>
      <c r="H71" s="6">
        <f t="shared" si="59"/>
        <v>90</v>
      </c>
      <c r="I71" s="6">
        <f t="shared" si="60"/>
        <v>0</v>
      </c>
      <c r="J71" s="6">
        <f t="shared" si="61"/>
        <v>0</v>
      </c>
      <c r="K71" s="6">
        <f t="shared" si="62"/>
        <v>0</v>
      </c>
      <c r="L71" s="6">
        <f t="shared" si="63"/>
        <v>0</v>
      </c>
      <c r="M71" s="6">
        <f t="shared" si="64"/>
        <v>90</v>
      </c>
      <c r="N71" s="6">
        <f t="shared" si="65"/>
        <v>0</v>
      </c>
      <c r="O71" s="6">
        <f t="shared" si="66"/>
        <v>0</v>
      </c>
      <c r="P71" s="6">
        <f t="shared" si="67"/>
        <v>0</v>
      </c>
      <c r="Q71" s="7">
        <f t="shared" si="68"/>
        <v>8</v>
      </c>
      <c r="R71" s="7">
        <f t="shared" si="69"/>
        <v>8</v>
      </c>
      <c r="S71" s="7">
        <v>3</v>
      </c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0"/>
        <v>0</v>
      </c>
      <c r="AM71" s="11"/>
      <c r="AN71" s="10"/>
      <c r="AO71" s="11"/>
      <c r="AP71" s="10"/>
      <c r="AQ71" s="7"/>
      <c r="AR71" s="11"/>
      <c r="AS71" s="10"/>
      <c r="AT71" s="11"/>
      <c r="AU71" s="10"/>
      <c r="AV71" s="11">
        <v>90</v>
      </c>
      <c r="AW71" s="10" t="s">
        <v>54</v>
      </c>
      <c r="AX71" s="11"/>
      <c r="AY71" s="10"/>
      <c r="AZ71" s="11"/>
      <c r="BA71" s="10"/>
      <c r="BB71" s="11"/>
      <c r="BC71" s="10"/>
      <c r="BD71" s="7">
        <v>8</v>
      </c>
      <c r="BE71" s="7">
        <f t="shared" si="71"/>
        <v>8</v>
      </c>
      <c r="BF71" s="11"/>
      <c r="BG71" s="10"/>
      <c r="BH71" s="11"/>
      <c r="BI71" s="10"/>
      <c r="BJ71" s="7"/>
      <c r="BK71" s="11"/>
      <c r="BL71" s="10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2"/>
        <v>0</v>
      </c>
      <c r="BY71" s="11"/>
      <c r="BZ71" s="10"/>
      <c r="CA71" s="11"/>
      <c r="CB71" s="10"/>
      <c r="CC71" s="7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3"/>
        <v>0</v>
      </c>
    </row>
    <row r="72" spans="1:95" x14ac:dyDescent="0.2">
      <c r="A72" s="20">
        <v>6</v>
      </c>
      <c r="B72" s="20">
        <v>1</v>
      </c>
      <c r="C72" s="20"/>
      <c r="D72" s="6" t="s">
        <v>145</v>
      </c>
      <c r="E72" s="3" t="s">
        <v>146</v>
      </c>
      <c r="F72" s="6">
        <f t="shared" si="57"/>
        <v>0</v>
      </c>
      <c r="G72" s="6">
        <f t="shared" si="58"/>
        <v>2</v>
      </c>
      <c r="H72" s="6">
        <f t="shared" si="59"/>
        <v>45</v>
      </c>
      <c r="I72" s="6">
        <f t="shared" si="60"/>
        <v>30</v>
      </c>
      <c r="J72" s="6">
        <f t="shared" si="61"/>
        <v>0</v>
      </c>
      <c r="K72" s="6">
        <f t="shared" si="62"/>
        <v>15</v>
      </c>
      <c r="L72" s="6">
        <f t="shared" si="63"/>
        <v>0</v>
      </c>
      <c r="M72" s="6">
        <f t="shared" si="64"/>
        <v>0</v>
      </c>
      <c r="N72" s="6">
        <f t="shared" si="65"/>
        <v>0</v>
      </c>
      <c r="O72" s="6">
        <f t="shared" si="66"/>
        <v>0</v>
      </c>
      <c r="P72" s="6">
        <f t="shared" si="67"/>
        <v>0</v>
      </c>
      <c r="Q72" s="7">
        <f t="shared" si="68"/>
        <v>2</v>
      </c>
      <c r="R72" s="7">
        <f t="shared" si="69"/>
        <v>0.8</v>
      </c>
      <c r="S72" s="7">
        <v>1.8</v>
      </c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0"/>
        <v>0</v>
      </c>
      <c r="AM72" s="11">
        <v>30</v>
      </c>
      <c r="AN72" s="10" t="s">
        <v>54</v>
      </c>
      <c r="AO72" s="11"/>
      <c r="AP72" s="10"/>
      <c r="AQ72" s="7">
        <v>1.2</v>
      </c>
      <c r="AR72" s="11">
        <v>15</v>
      </c>
      <c r="AS72" s="10" t="s">
        <v>54</v>
      </c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>
        <v>0.8</v>
      </c>
      <c r="BE72" s="7">
        <f t="shared" si="71"/>
        <v>2</v>
      </c>
      <c r="BF72" s="11"/>
      <c r="BG72" s="10"/>
      <c r="BH72" s="11"/>
      <c r="BI72" s="10"/>
      <c r="BJ72" s="7"/>
      <c r="BK72" s="11"/>
      <c r="BL72" s="10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2"/>
        <v>0</v>
      </c>
      <c r="BY72" s="11"/>
      <c r="BZ72" s="10"/>
      <c r="CA72" s="11"/>
      <c r="CB72" s="10"/>
      <c r="CC72" s="7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3"/>
        <v>0</v>
      </c>
    </row>
    <row r="73" spans="1:95" x14ac:dyDescent="0.2">
      <c r="A73" s="20">
        <v>6</v>
      </c>
      <c r="B73" s="20">
        <v>1</v>
      </c>
      <c r="C73" s="20"/>
      <c r="D73" s="6" t="s">
        <v>147</v>
      </c>
      <c r="E73" s="3" t="s">
        <v>148</v>
      </c>
      <c r="F73" s="6">
        <f t="shared" si="57"/>
        <v>0</v>
      </c>
      <c r="G73" s="6">
        <f t="shared" si="58"/>
        <v>2</v>
      </c>
      <c r="H73" s="6">
        <f t="shared" si="59"/>
        <v>45</v>
      </c>
      <c r="I73" s="6">
        <f t="shared" si="60"/>
        <v>30</v>
      </c>
      <c r="J73" s="6">
        <f t="shared" si="61"/>
        <v>0</v>
      </c>
      <c r="K73" s="6">
        <f t="shared" si="62"/>
        <v>15</v>
      </c>
      <c r="L73" s="6">
        <f t="shared" si="63"/>
        <v>0</v>
      </c>
      <c r="M73" s="6">
        <f t="shared" si="64"/>
        <v>0</v>
      </c>
      <c r="N73" s="6">
        <f t="shared" si="65"/>
        <v>0</v>
      </c>
      <c r="O73" s="6">
        <f t="shared" si="66"/>
        <v>0</v>
      </c>
      <c r="P73" s="6">
        <f t="shared" si="67"/>
        <v>0</v>
      </c>
      <c r="Q73" s="7">
        <f t="shared" si="68"/>
        <v>2</v>
      </c>
      <c r="R73" s="7">
        <f t="shared" si="69"/>
        <v>0.8</v>
      </c>
      <c r="S73" s="7">
        <v>1.8</v>
      </c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0"/>
        <v>0</v>
      </c>
      <c r="AM73" s="11">
        <v>30</v>
      </c>
      <c r="AN73" s="10" t="s">
        <v>54</v>
      </c>
      <c r="AO73" s="11"/>
      <c r="AP73" s="10"/>
      <c r="AQ73" s="7">
        <v>1.2</v>
      </c>
      <c r="AR73" s="11">
        <v>15</v>
      </c>
      <c r="AS73" s="10" t="s">
        <v>54</v>
      </c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>
        <v>0.8</v>
      </c>
      <c r="BE73" s="7">
        <f t="shared" si="71"/>
        <v>2</v>
      </c>
      <c r="BF73" s="11"/>
      <c r="BG73" s="10"/>
      <c r="BH73" s="11"/>
      <c r="BI73" s="10"/>
      <c r="BJ73" s="7"/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2"/>
        <v>0</v>
      </c>
      <c r="BY73" s="11"/>
      <c r="BZ73" s="10"/>
      <c r="CA73" s="11"/>
      <c r="CB73" s="10"/>
      <c r="CC73" s="7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3"/>
        <v>0</v>
      </c>
    </row>
    <row r="74" spans="1:95" x14ac:dyDescent="0.2">
      <c r="A74" s="20">
        <v>8</v>
      </c>
      <c r="B74" s="20">
        <v>1</v>
      </c>
      <c r="C74" s="20"/>
      <c r="D74" s="6" t="s">
        <v>149</v>
      </c>
      <c r="E74" s="3" t="s">
        <v>150</v>
      </c>
      <c r="F74" s="6">
        <f t="shared" si="57"/>
        <v>0</v>
      </c>
      <c r="G74" s="6">
        <f t="shared" si="58"/>
        <v>2</v>
      </c>
      <c r="H74" s="6">
        <f t="shared" si="59"/>
        <v>45</v>
      </c>
      <c r="I74" s="6">
        <f t="shared" si="60"/>
        <v>30</v>
      </c>
      <c r="J74" s="6">
        <f t="shared" si="61"/>
        <v>0</v>
      </c>
      <c r="K74" s="6">
        <f t="shared" si="62"/>
        <v>0</v>
      </c>
      <c r="L74" s="6">
        <f t="shared" si="63"/>
        <v>0</v>
      </c>
      <c r="M74" s="6">
        <f t="shared" si="64"/>
        <v>15</v>
      </c>
      <c r="N74" s="6">
        <f t="shared" si="65"/>
        <v>0</v>
      </c>
      <c r="O74" s="6">
        <f t="shared" si="66"/>
        <v>0</v>
      </c>
      <c r="P74" s="6">
        <f t="shared" si="67"/>
        <v>0</v>
      </c>
      <c r="Q74" s="7">
        <f t="shared" si="68"/>
        <v>2</v>
      </c>
      <c r="R74" s="7">
        <f t="shared" si="69"/>
        <v>0.8</v>
      </c>
      <c r="S74" s="7">
        <v>2</v>
      </c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0"/>
        <v>0</v>
      </c>
      <c r="AM74" s="11">
        <v>30</v>
      </c>
      <c r="AN74" s="10" t="s">
        <v>54</v>
      </c>
      <c r="AO74" s="11"/>
      <c r="AP74" s="10"/>
      <c r="AQ74" s="7">
        <v>1.2</v>
      </c>
      <c r="AR74" s="11"/>
      <c r="AS74" s="10"/>
      <c r="AT74" s="11"/>
      <c r="AU74" s="10"/>
      <c r="AV74" s="11">
        <v>15</v>
      </c>
      <c r="AW74" s="10" t="s">
        <v>54</v>
      </c>
      <c r="AX74" s="11"/>
      <c r="AY74" s="10"/>
      <c r="AZ74" s="11"/>
      <c r="BA74" s="10"/>
      <c r="BB74" s="11"/>
      <c r="BC74" s="10"/>
      <c r="BD74" s="7">
        <v>0.8</v>
      </c>
      <c r="BE74" s="7">
        <f t="shared" si="71"/>
        <v>2</v>
      </c>
      <c r="BF74" s="11"/>
      <c r="BG74" s="10"/>
      <c r="BH74" s="11"/>
      <c r="BI74" s="10"/>
      <c r="BJ74" s="7"/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72"/>
        <v>0</v>
      </c>
      <c r="BY74" s="11"/>
      <c r="BZ74" s="10"/>
      <c r="CA74" s="11"/>
      <c r="CB74" s="10"/>
      <c r="CC74" s="7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73"/>
        <v>0</v>
      </c>
    </row>
    <row r="75" spans="1:95" x14ac:dyDescent="0.2">
      <c r="A75" s="20">
        <v>8</v>
      </c>
      <c r="B75" s="20">
        <v>1</v>
      </c>
      <c r="C75" s="20"/>
      <c r="D75" s="6" t="s">
        <v>151</v>
      </c>
      <c r="E75" s="3" t="s">
        <v>152</v>
      </c>
      <c r="F75" s="6">
        <f t="shared" si="57"/>
        <v>0</v>
      </c>
      <c r="G75" s="6">
        <f t="shared" si="58"/>
        <v>2</v>
      </c>
      <c r="H75" s="6">
        <f t="shared" si="59"/>
        <v>45</v>
      </c>
      <c r="I75" s="6">
        <f t="shared" si="60"/>
        <v>30</v>
      </c>
      <c r="J75" s="6">
        <f t="shared" si="61"/>
        <v>0</v>
      </c>
      <c r="K75" s="6">
        <f t="shared" si="62"/>
        <v>0</v>
      </c>
      <c r="L75" s="6">
        <f t="shared" si="63"/>
        <v>0</v>
      </c>
      <c r="M75" s="6">
        <f t="shared" si="64"/>
        <v>15</v>
      </c>
      <c r="N75" s="6">
        <f t="shared" si="65"/>
        <v>0</v>
      </c>
      <c r="O75" s="6">
        <f t="shared" si="66"/>
        <v>0</v>
      </c>
      <c r="P75" s="6">
        <f t="shared" si="67"/>
        <v>0</v>
      </c>
      <c r="Q75" s="7">
        <f t="shared" si="68"/>
        <v>2</v>
      </c>
      <c r="R75" s="7">
        <f t="shared" si="69"/>
        <v>0.8</v>
      </c>
      <c r="S75" s="7">
        <v>2</v>
      </c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70"/>
        <v>0</v>
      </c>
      <c r="AM75" s="11">
        <v>30</v>
      </c>
      <c r="AN75" s="10" t="s">
        <v>54</v>
      </c>
      <c r="AO75" s="11"/>
      <c r="AP75" s="10"/>
      <c r="AQ75" s="7">
        <v>1.2</v>
      </c>
      <c r="AR75" s="11"/>
      <c r="AS75" s="10"/>
      <c r="AT75" s="11"/>
      <c r="AU75" s="10"/>
      <c r="AV75" s="11">
        <v>15</v>
      </c>
      <c r="AW75" s="10" t="s">
        <v>54</v>
      </c>
      <c r="AX75" s="11"/>
      <c r="AY75" s="10"/>
      <c r="AZ75" s="11"/>
      <c r="BA75" s="10"/>
      <c r="BB75" s="11"/>
      <c r="BC75" s="10"/>
      <c r="BD75" s="7">
        <v>0.8</v>
      </c>
      <c r="BE75" s="7">
        <f t="shared" si="71"/>
        <v>2</v>
      </c>
      <c r="BF75" s="11"/>
      <c r="BG75" s="10"/>
      <c r="BH75" s="11"/>
      <c r="BI75" s="10"/>
      <c r="BJ75" s="7"/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72"/>
        <v>0</v>
      </c>
      <c r="BY75" s="11"/>
      <c r="BZ75" s="10"/>
      <c r="CA75" s="11"/>
      <c r="CB75" s="10"/>
      <c r="CC75" s="7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73"/>
        <v>0</v>
      </c>
    </row>
    <row r="76" spans="1:95" ht="20.100000000000001" customHeight="1" x14ac:dyDescent="0.2">
      <c r="A76" s="19" t="s">
        <v>153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9"/>
      <c r="CQ76" s="13"/>
    </row>
    <row r="77" spans="1:95" x14ac:dyDescent="0.2">
      <c r="A77" s="6"/>
      <c r="B77" s="6"/>
      <c r="C77" s="6"/>
      <c r="D77" s="6" t="s">
        <v>154</v>
      </c>
      <c r="E77" s="3" t="s">
        <v>155</v>
      </c>
      <c r="F77" s="6">
        <f>COUNTIF(T77:CO77,"e")</f>
        <v>0</v>
      </c>
      <c r="G77" s="6">
        <f>COUNTIF(T77:CO77,"z")</f>
        <v>1</v>
      </c>
      <c r="H77" s="6">
        <f>SUM(I77:P77)</f>
        <v>4</v>
      </c>
      <c r="I77" s="6">
        <f>T77+AM77+BF77+BY77</f>
        <v>0</v>
      </c>
      <c r="J77" s="6">
        <f>V77+AO77+BH77+CA77</f>
        <v>0</v>
      </c>
      <c r="K77" s="6">
        <f>Y77+AR77+BK77+CD77</f>
        <v>0</v>
      </c>
      <c r="L77" s="6">
        <f>AA77+AT77+BM77+CF77</f>
        <v>0</v>
      </c>
      <c r="M77" s="6">
        <f>AC77+AV77+BO77+CH77</f>
        <v>0</v>
      </c>
      <c r="N77" s="6">
        <f>AE77+AX77+BQ77+CJ77</f>
        <v>0</v>
      </c>
      <c r="O77" s="6">
        <f>AG77+AZ77+BS77+CL77</f>
        <v>4</v>
      </c>
      <c r="P77" s="6">
        <f>AI77+BB77+BU77+CN77</f>
        <v>0</v>
      </c>
      <c r="Q77" s="7">
        <f>AL77+BE77+BX77+CQ77</f>
        <v>4</v>
      </c>
      <c r="R77" s="7">
        <f>AK77+BD77+BW77+CP77</f>
        <v>4</v>
      </c>
      <c r="S77" s="7">
        <v>0.1</v>
      </c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>X77+AK77</f>
        <v>0</v>
      </c>
      <c r="AM77" s="11"/>
      <c r="AN77" s="10"/>
      <c r="AO77" s="11"/>
      <c r="AP77" s="10"/>
      <c r="AQ77" s="7"/>
      <c r="AR77" s="11"/>
      <c r="AS77" s="10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>AQ77+BD77</f>
        <v>0</v>
      </c>
      <c r="BF77" s="11"/>
      <c r="BG77" s="10"/>
      <c r="BH77" s="11"/>
      <c r="BI77" s="10"/>
      <c r="BJ77" s="7"/>
      <c r="BK77" s="11"/>
      <c r="BL77" s="10"/>
      <c r="BM77" s="11"/>
      <c r="BN77" s="10"/>
      <c r="BO77" s="11"/>
      <c r="BP77" s="10"/>
      <c r="BQ77" s="11"/>
      <c r="BR77" s="10"/>
      <c r="BS77" s="11">
        <v>4</v>
      </c>
      <c r="BT77" s="10" t="s">
        <v>54</v>
      </c>
      <c r="BU77" s="11"/>
      <c r="BV77" s="10"/>
      <c r="BW77" s="7">
        <v>4</v>
      </c>
      <c r="BX77" s="7">
        <f>BJ77+BW77</f>
        <v>4</v>
      </c>
      <c r="BY77" s="11"/>
      <c r="BZ77" s="10"/>
      <c r="CA77" s="11"/>
      <c r="CB77" s="10"/>
      <c r="CC77" s="7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>CC77+CP77</f>
        <v>0</v>
      </c>
    </row>
    <row r="78" spans="1:95" ht="15.95" customHeight="1" x14ac:dyDescent="0.2">
      <c r="A78" s="6"/>
      <c r="B78" s="6"/>
      <c r="C78" s="6"/>
      <c r="D78" s="6"/>
      <c r="E78" s="6" t="s">
        <v>67</v>
      </c>
      <c r="F78" s="6">
        <f t="shared" ref="F78:AK78" si="74">SUM(F77:F77)</f>
        <v>0</v>
      </c>
      <c r="G78" s="6">
        <f t="shared" si="74"/>
        <v>1</v>
      </c>
      <c r="H78" s="6">
        <f t="shared" si="74"/>
        <v>4</v>
      </c>
      <c r="I78" s="6">
        <f t="shared" si="74"/>
        <v>0</v>
      </c>
      <c r="J78" s="6">
        <f t="shared" si="74"/>
        <v>0</v>
      </c>
      <c r="K78" s="6">
        <f t="shared" si="74"/>
        <v>0</v>
      </c>
      <c r="L78" s="6">
        <f t="shared" si="74"/>
        <v>0</v>
      </c>
      <c r="M78" s="6">
        <f t="shared" si="74"/>
        <v>0</v>
      </c>
      <c r="N78" s="6">
        <f t="shared" si="74"/>
        <v>0</v>
      </c>
      <c r="O78" s="6">
        <f t="shared" si="74"/>
        <v>4</v>
      </c>
      <c r="P78" s="6">
        <f t="shared" si="74"/>
        <v>0</v>
      </c>
      <c r="Q78" s="7">
        <f t="shared" si="74"/>
        <v>4</v>
      </c>
      <c r="R78" s="7">
        <f t="shared" si="74"/>
        <v>4</v>
      </c>
      <c r="S78" s="7">
        <f t="shared" si="74"/>
        <v>0.1</v>
      </c>
      <c r="T78" s="11">
        <f t="shared" si="74"/>
        <v>0</v>
      </c>
      <c r="U78" s="10">
        <f t="shared" si="74"/>
        <v>0</v>
      </c>
      <c r="V78" s="11">
        <f t="shared" si="74"/>
        <v>0</v>
      </c>
      <c r="W78" s="10">
        <f t="shared" si="74"/>
        <v>0</v>
      </c>
      <c r="X78" s="7">
        <f t="shared" si="74"/>
        <v>0</v>
      </c>
      <c r="Y78" s="11">
        <f t="shared" si="74"/>
        <v>0</v>
      </c>
      <c r="Z78" s="10">
        <f t="shared" si="74"/>
        <v>0</v>
      </c>
      <c r="AA78" s="11">
        <f t="shared" si="74"/>
        <v>0</v>
      </c>
      <c r="AB78" s="10">
        <f t="shared" si="74"/>
        <v>0</v>
      </c>
      <c r="AC78" s="11">
        <f t="shared" si="74"/>
        <v>0</v>
      </c>
      <c r="AD78" s="10">
        <f t="shared" si="74"/>
        <v>0</v>
      </c>
      <c r="AE78" s="11">
        <f t="shared" si="74"/>
        <v>0</v>
      </c>
      <c r="AF78" s="10">
        <f t="shared" si="74"/>
        <v>0</v>
      </c>
      <c r="AG78" s="11">
        <f t="shared" si="74"/>
        <v>0</v>
      </c>
      <c r="AH78" s="10">
        <f t="shared" si="74"/>
        <v>0</v>
      </c>
      <c r="AI78" s="11">
        <f t="shared" si="74"/>
        <v>0</v>
      </c>
      <c r="AJ78" s="10">
        <f t="shared" si="74"/>
        <v>0</v>
      </c>
      <c r="AK78" s="7">
        <f t="shared" si="74"/>
        <v>0</v>
      </c>
      <c r="AL78" s="7">
        <f t="shared" ref="AL78:BQ78" si="75">SUM(AL77:AL77)</f>
        <v>0</v>
      </c>
      <c r="AM78" s="11">
        <f t="shared" si="75"/>
        <v>0</v>
      </c>
      <c r="AN78" s="10">
        <f t="shared" si="75"/>
        <v>0</v>
      </c>
      <c r="AO78" s="11">
        <f t="shared" si="75"/>
        <v>0</v>
      </c>
      <c r="AP78" s="10">
        <f t="shared" si="75"/>
        <v>0</v>
      </c>
      <c r="AQ78" s="7">
        <f t="shared" si="75"/>
        <v>0</v>
      </c>
      <c r="AR78" s="11">
        <f t="shared" si="75"/>
        <v>0</v>
      </c>
      <c r="AS78" s="10">
        <f t="shared" si="75"/>
        <v>0</v>
      </c>
      <c r="AT78" s="11">
        <f t="shared" si="75"/>
        <v>0</v>
      </c>
      <c r="AU78" s="10">
        <f t="shared" si="75"/>
        <v>0</v>
      </c>
      <c r="AV78" s="11">
        <f t="shared" si="75"/>
        <v>0</v>
      </c>
      <c r="AW78" s="10">
        <f t="shared" si="75"/>
        <v>0</v>
      </c>
      <c r="AX78" s="11">
        <f t="shared" si="75"/>
        <v>0</v>
      </c>
      <c r="AY78" s="10">
        <f t="shared" si="75"/>
        <v>0</v>
      </c>
      <c r="AZ78" s="11">
        <f t="shared" si="75"/>
        <v>0</v>
      </c>
      <c r="BA78" s="10">
        <f t="shared" si="75"/>
        <v>0</v>
      </c>
      <c r="BB78" s="11">
        <f t="shared" si="75"/>
        <v>0</v>
      </c>
      <c r="BC78" s="10">
        <f t="shared" si="75"/>
        <v>0</v>
      </c>
      <c r="BD78" s="7">
        <f t="shared" si="75"/>
        <v>0</v>
      </c>
      <c r="BE78" s="7">
        <f t="shared" si="75"/>
        <v>0</v>
      </c>
      <c r="BF78" s="11">
        <f t="shared" si="75"/>
        <v>0</v>
      </c>
      <c r="BG78" s="10">
        <f t="shared" si="75"/>
        <v>0</v>
      </c>
      <c r="BH78" s="11">
        <f t="shared" si="75"/>
        <v>0</v>
      </c>
      <c r="BI78" s="10">
        <f t="shared" si="75"/>
        <v>0</v>
      </c>
      <c r="BJ78" s="7">
        <f t="shared" si="75"/>
        <v>0</v>
      </c>
      <c r="BK78" s="11">
        <f t="shared" si="75"/>
        <v>0</v>
      </c>
      <c r="BL78" s="10">
        <f t="shared" si="75"/>
        <v>0</v>
      </c>
      <c r="BM78" s="11">
        <f t="shared" si="75"/>
        <v>0</v>
      </c>
      <c r="BN78" s="10">
        <f t="shared" si="75"/>
        <v>0</v>
      </c>
      <c r="BO78" s="11">
        <f t="shared" si="75"/>
        <v>0</v>
      </c>
      <c r="BP78" s="10">
        <f t="shared" si="75"/>
        <v>0</v>
      </c>
      <c r="BQ78" s="11">
        <f t="shared" si="75"/>
        <v>0</v>
      </c>
      <c r="BR78" s="10">
        <f t="shared" ref="BR78:CQ78" si="76">SUM(BR77:BR77)</f>
        <v>0</v>
      </c>
      <c r="BS78" s="11">
        <f t="shared" si="76"/>
        <v>4</v>
      </c>
      <c r="BT78" s="10">
        <f t="shared" si="76"/>
        <v>0</v>
      </c>
      <c r="BU78" s="11">
        <f t="shared" si="76"/>
        <v>0</v>
      </c>
      <c r="BV78" s="10">
        <f t="shared" si="76"/>
        <v>0</v>
      </c>
      <c r="BW78" s="7">
        <f t="shared" si="76"/>
        <v>4</v>
      </c>
      <c r="BX78" s="7">
        <f t="shared" si="76"/>
        <v>4</v>
      </c>
      <c r="BY78" s="11">
        <f t="shared" si="76"/>
        <v>0</v>
      </c>
      <c r="BZ78" s="10">
        <f t="shared" si="76"/>
        <v>0</v>
      </c>
      <c r="CA78" s="11">
        <f t="shared" si="76"/>
        <v>0</v>
      </c>
      <c r="CB78" s="10">
        <f t="shared" si="76"/>
        <v>0</v>
      </c>
      <c r="CC78" s="7">
        <f t="shared" si="76"/>
        <v>0</v>
      </c>
      <c r="CD78" s="11">
        <f t="shared" si="76"/>
        <v>0</v>
      </c>
      <c r="CE78" s="10">
        <f t="shared" si="76"/>
        <v>0</v>
      </c>
      <c r="CF78" s="11">
        <f t="shared" si="76"/>
        <v>0</v>
      </c>
      <c r="CG78" s="10">
        <f t="shared" si="76"/>
        <v>0</v>
      </c>
      <c r="CH78" s="11">
        <f t="shared" si="76"/>
        <v>0</v>
      </c>
      <c r="CI78" s="10">
        <f t="shared" si="76"/>
        <v>0</v>
      </c>
      <c r="CJ78" s="11">
        <f t="shared" si="76"/>
        <v>0</v>
      </c>
      <c r="CK78" s="10">
        <f t="shared" si="76"/>
        <v>0</v>
      </c>
      <c r="CL78" s="11">
        <f t="shared" si="76"/>
        <v>0</v>
      </c>
      <c r="CM78" s="10">
        <f t="shared" si="76"/>
        <v>0</v>
      </c>
      <c r="CN78" s="11">
        <f t="shared" si="76"/>
        <v>0</v>
      </c>
      <c r="CO78" s="10">
        <f t="shared" si="76"/>
        <v>0</v>
      </c>
      <c r="CP78" s="7">
        <f t="shared" si="76"/>
        <v>0</v>
      </c>
      <c r="CQ78" s="7">
        <f t="shared" si="76"/>
        <v>0</v>
      </c>
    </row>
    <row r="79" spans="1:95" ht="20.100000000000001" customHeight="1" x14ac:dyDescent="0.2">
      <c r="A79" s="19" t="s">
        <v>156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9"/>
      <c r="CQ79" s="13"/>
    </row>
    <row r="80" spans="1:95" x14ac:dyDescent="0.2">
      <c r="A80" s="6"/>
      <c r="B80" s="6"/>
      <c r="C80" s="6"/>
      <c r="D80" s="6" t="s">
        <v>157</v>
      </c>
      <c r="E80" s="3" t="s">
        <v>158</v>
      </c>
      <c r="F80" s="6">
        <f>COUNTIF(T80:CO80,"e")</f>
        <v>0</v>
      </c>
      <c r="G80" s="6">
        <f>COUNTIF(T80:CO80,"z")</f>
        <v>1</v>
      </c>
      <c r="H80" s="6">
        <f>SUM(I80:P80)</f>
        <v>5</v>
      </c>
      <c r="I80" s="6">
        <f>T80+AM80+BF80+BY80</f>
        <v>5</v>
      </c>
      <c r="J80" s="6">
        <f>V80+AO80+BH80+CA80</f>
        <v>0</v>
      </c>
      <c r="K80" s="6">
        <f>Y80+AR80+BK80+CD80</f>
        <v>0</v>
      </c>
      <c r="L80" s="6">
        <f>AA80+AT80+BM80+CF80</f>
        <v>0</v>
      </c>
      <c r="M80" s="6">
        <f>AC80+AV80+BO80+CH80</f>
        <v>0</v>
      </c>
      <c r="N80" s="6">
        <f>AE80+AX80+BQ80+CJ80</f>
        <v>0</v>
      </c>
      <c r="O80" s="6">
        <f>AG80+AZ80+BS80+CL80</f>
        <v>0</v>
      </c>
      <c r="P80" s="6">
        <f>AI80+BB80+BU80+CN80</f>
        <v>0</v>
      </c>
      <c r="Q80" s="7">
        <f>AL80+BE80+BX80+CQ80</f>
        <v>0</v>
      </c>
      <c r="R80" s="7">
        <f>AK80+BD80+BW80+CP80</f>
        <v>0</v>
      </c>
      <c r="S80" s="7">
        <v>0</v>
      </c>
      <c r="T80" s="11">
        <v>5</v>
      </c>
      <c r="U80" s="10" t="s">
        <v>54</v>
      </c>
      <c r="V80" s="11"/>
      <c r="W80" s="10"/>
      <c r="X80" s="7">
        <v>0</v>
      </c>
      <c r="Y80" s="11"/>
      <c r="Z80" s="10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>X80+AK80</f>
        <v>0</v>
      </c>
      <c r="AM80" s="11"/>
      <c r="AN80" s="10"/>
      <c r="AO80" s="11"/>
      <c r="AP80" s="10"/>
      <c r="AQ80" s="7"/>
      <c r="AR80" s="11"/>
      <c r="AS80" s="10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>AQ80+BD80</f>
        <v>0</v>
      </c>
      <c r="BF80" s="11"/>
      <c r="BG80" s="10"/>
      <c r="BH80" s="11"/>
      <c r="BI80" s="10"/>
      <c r="BJ80" s="7"/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>BJ80+BW80</f>
        <v>0</v>
      </c>
      <c r="BY80" s="11"/>
      <c r="BZ80" s="10"/>
      <c r="CA80" s="11"/>
      <c r="CB80" s="10"/>
      <c r="CC80" s="7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>CC80+CP80</f>
        <v>0</v>
      </c>
    </row>
    <row r="81" spans="1:95" x14ac:dyDescent="0.2">
      <c r="A81" s="6"/>
      <c r="B81" s="6"/>
      <c r="C81" s="6"/>
      <c r="D81" s="6" t="s">
        <v>159</v>
      </c>
      <c r="E81" s="3" t="s">
        <v>160</v>
      </c>
      <c r="F81" s="6">
        <f>COUNTIF(T81:CO81,"e")</f>
        <v>0</v>
      </c>
      <c r="G81" s="6">
        <f>COUNTIF(T81:CO81,"z")</f>
        <v>1</v>
      </c>
      <c r="H81" s="6">
        <f>SUM(I81:P81)</f>
        <v>2</v>
      </c>
      <c r="I81" s="6">
        <f>T81+AM81+BF81+BY81</f>
        <v>2</v>
      </c>
      <c r="J81" s="6">
        <f>V81+AO81+BH81+CA81</f>
        <v>0</v>
      </c>
      <c r="K81" s="6">
        <f>Y81+AR81+BK81+CD81</f>
        <v>0</v>
      </c>
      <c r="L81" s="6">
        <f>AA81+AT81+BM81+CF81</f>
        <v>0</v>
      </c>
      <c r="M81" s="6">
        <f>AC81+AV81+BO81+CH81</f>
        <v>0</v>
      </c>
      <c r="N81" s="6">
        <f>AE81+AX81+BQ81+CJ81</f>
        <v>0</v>
      </c>
      <c r="O81" s="6">
        <f>AG81+AZ81+BS81+CL81</f>
        <v>0</v>
      </c>
      <c r="P81" s="6">
        <f>AI81+BB81+BU81+CN81</f>
        <v>0</v>
      </c>
      <c r="Q81" s="7">
        <f>AL81+BE81+BX81+CQ81</f>
        <v>0</v>
      </c>
      <c r="R81" s="7">
        <f>AK81+BD81+BW81+CP81</f>
        <v>0</v>
      </c>
      <c r="S81" s="7">
        <v>0</v>
      </c>
      <c r="T81" s="11"/>
      <c r="U81" s="10"/>
      <c r="V81" s="11"/>
      <c r="W81" s="10"/>
      <c r="X81" s="7"/>
      <c r="Y81" s="11"/>
      <c r="Z81" s="10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>X81+AK81</f>
        <v>0</v>
      </c>
      <c r="AM81" s="11">
        <v>2</v>
      </c>
      <c r="AN81" s="10" t="s">
        <v>54</v>
      </c>
      <c r="AO81" s="11"/>
      <c r="AP81" s="10"/>
      <c r="AQ81" s="7">
        <v>0</v>
      </c>
      <c r="AR81" s="11"/>
      <c r="AS81" s="10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>AQ81+BD81</f>
        <v>0</v>
      </c>
      <c r="BF81" s="11"/>
      <c r="BG81" s="10"/>
      <c r="BH81" s="11"/>
      <c r="BI81" s="10"/>
      <c r="BJ81" s="7"/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>BJ81+BW81</f>
        <v>0</v>
      </c>
      <c r="BY81" s="11"/>
      <c r="BZ81" s="10"/>
      <c r="CA81" s="11"/>
      <c r="CB81" s="10"/>
      <c r="CC81" s="7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>CC81+CP81</f>
        <v>0</v>
      </c>
    </row>
    <row r="82" spans="1:95" ht="15.95" customHeight="1" x14ac:dyDescent="0.2">
      <c r="A82" s="6"/>
      <c r="B82" s="6"/>
      <c r="C82" s="6"/>
      <c r="D82" s="6"/>
      <c r="E82" s="6" t="s">
        <v>67</v>
      </c>
      <c r="F82" s="6">
        <f t="shared" ref="F82:AK82" si="77">SUM(F80:F81)</f>
        <v>0</v>
      </c>
      <c r="G82" s="6">
        <f t="shared" si="77"/>
        <v>2</v>
      </c>
      <c r="H82" s="6">
        <f t="shared" si="77"/>
        <v>7</v>
      </c>
      <c r="I82" s="6">
        <f t="shared" si="77"/>
        <v>7</v>
      </c>
      <c r="J82" s="6">
        <f t="shared" si="77"/>
        <v>0</v>
      </c>
      <c r="K82" s="6">
        <f t="shared" si="77"/>
        <v>0</v>
      </c>
      <c r="L82" s="6">
        <f t="shared" si="77"/>
        <v>0</v>
      </c>
      <c r="M82" s="6">
        <f t="shared" si="77"/>
        <v>0</v>
      </c>
      <c r="N82" s="6">
        <f t="shared" si="77"/>
        <v>0</v>
      </c>
      <c r="O82" s="6">
        <f t="shared" si="77"/>
        <v>0</v>
      </c>
      <c r="P82" s="6">
        <f t="shared" si="77"/>
        <v>0</v>
      </c>
      <c r="Q82" s="7">
        <f t="shared" si="77"/>
        <v>0</v>
      </c>
      <c r="R82" s="7">
        <f t="shared" si="77"/>
        <v>0</v>
      </c>
      <c r="S82" s="7">
        <f t="shared" si="77"/>
        <v>0</v>
      </c>
      <c r="T82" s="11">
        <f t="shared" si="77"/>
        <v>5</v>
      </c>
      <c r="U82" s="10">
        <f t="shared" si="77"/>
        <v>0</v>
      </c>
      <c r="V82" s="11">
        <f t="shared" si="77"/>
        <v>0</v>
      </c>
      <c r="W82" s="10">
        <f t="shared" si="77"/>
        <v>0</v>
      </c>
      <c r="X82" s="7">
        <f t="shared" si="77"/>
        <v>0</v>
      </c>
      <c r="Y82" s="11">
        <f t="shared" si="77"/>
        <v>0</v>
      </c>
      <c r="Z82" s="10">
        <f t="shared" si="77"/>
        <v>0</v>
      </c>
      <c r="AA82" s="11">
        <f t="shared" si="77"/>
        <v>0</v>
      </c>
      <c r="AB82" s="10">
        <f t="shared" si="77"/>
        <v>0</v>
      </c>
      <c r="AC82" s="11">
        <f t="shared" si="77"/>
        <v>0</v>
      </c>
      <c r="AD82" s="10">
        <f t="shared" si="77"/>
        <v>0</v>
      </c>
      <c r="AE82" s="11">
        <f t="shared" si="77"/>
        <v>0</v>
      </c>
      <c r="AF82" s="10">
        <f t="shared" si="77"/>
        <v>0</v>
      </c>
      <c r="AG82" s="11">
        <f t="shared" si="77"/>
        <v>0</v>
      </c>
      <c r="AH82" s="10">
        <f t="shared" si="77"/>
        <v>0</v>
      </c>
      <c r="AI82" s="11">
        <f t="shared" si="77"/>
        <v>0</v>
      </c>
      <c r="AJ82" s="10">
        <f t="shared" si="77"/>
        <v>0</v>
      </c>
      <c r="AK82" s="7">
        <f t="shared" si="77"/>
        <v>0</v>
      </c>
      <c r="AL82" s="7">
        <f t="shared" ref="AL82:BQ82" si="78">SUM(AL80:AL81)</f>
        <v>0</v>
      </c>
      <c r="AM82" s="11">
        <f t="shared" si="78"/>
        <v>2</v>
      </c>
      <c r="AN82" s="10">
        <f t="shared" si="78"/>
        <v>0</v>
      </c>
      <c r="AO82" s="11">
        <f t="shared" si="78"/>
        <v>0</v>
      </c>
      <c r="AP82" s="10">
        <f t="shared" si="78"/>
        <v>0</v>
      </c>
      <c r="AQ82" s="7">
        <f t="shared" si="78"/>
        <v>0</v>
      </c>
      <c r="AR82" s="11">
        <f t="shared" si="78"/>
        <v>0</v>
      </c>
      <c r="AS82" s="10">
        <f t="shared" si="78"/>
        <v>0</v>
      </c>
      <c r="AT82" s="11">
        <f t="shared" si="78"/>
        <v>0</v>
      </c>
      <c r="AU82" s="10">
        <f t="shared" si="78"/>
        <v>0</v>
      </c>
      <c r="AV82" s="11">
        <f t="shared" si="78"/>
        <v>0</v>
      </c>
      <c r="AW82" s="10">
        <f t="shared" si="78"/>
        <v>0</v>
      </c>
      <c r="AX82" s="11">
        <f t="shared" si="78"/>
        <v>0</v>
      </c>
      <c r="AY82" s="10">
        <f t="shared" si="78"/>
        <v>0</v>
      </c>
      <c r="AZ82" s="11">
        <f t="shared" si="78"/>
        <v>0</v>
      </c>
      <c r="BA82" s="10">
        <f t="shared" si="78"/>
        <v>0</v>
      </c>
      <c r="BB82" s="11">
        <f t="shared" si="78"/>
        <v>0</v>
      </c>
      <c r="BC82" s="10">
        <f t="shared" si="78"/>
        <v>0</v>
      </c>
      <c r="BD82" s="7">
        <f t="shared" si="78"/>
        <v>0</v>
      </c>
      <c r="BE82" s="7">
        <f t="shared" si="78"/>
        <v>0</v>
      </c>
      <c r="BF82" s="11">
        <f t="shared" si="78"/>
        <v>0</v>
      </c>
      <c r="BG82" s="10">
        <f t="shared" si="78"/>
        <v>0</v>
      </c>
      <c r="BH82" s="11">
        <f t="shared" si="78"/>
        <v>0</v>
      </c>
      <c r="BI82" s="10">
        <f t="shared" si="78"/>
        <v>0</v>
      </c>
      <c r="BJ82" s="7">
        <f t="shared" si="78"/>
        <v>0</v>
      </c>
      <c r="BK82" s="11">
        <f t="shared" si="78"/>
        <v>0</v>
      </c>
      <c r="BL82" s="10">
        <f t="shared" si="78"/>
        <v>0</v>
      </c>
      <c r="BM82" s="11">
        <f t="shared" si="78"/>
        <v>0</v>
      </c>
      <c r="BN82" s="10">
        <f t="shared" si="78"/>
        <v>0</v>
      </c>
      <c r="BO82" s="11">
        <f t="shared" si="78"/>
        <v>0</v>
      </c>
      <c r="BP82" s="10">
        <f t="shared" si="78"/>
        <v>0</v>
      </c>
      <c r="BQ82" s="11">
        <f t="shared" si="78"/>
        <v>0</v>
      </c>
      <c r="BR82" s="10">
        <f t="shared" ref="BR82:CQ82" si="79">SUM(BR80:BR81)</f>
        <v>0</v>
      </c>
      <c r="BS82" s="11">
        <f t="shared" si="79"/>
        <v>0</v>
      </c>
      <c r="BT82" s="10">
        <f t="shared" si="79"/>
        <v>0</v>
      </c>
      <c r="BU82" s="11">
        <f t="shared" si="79"/>
        <v>0</v>
      </c>
      <c r="BV82" s="10">
        <f t="shared" si="79"/>
        <v>0</v>
      </c>
      <c r="BW82" s="7">
        <f t="shared" si="79"/>
        <v>0</v>
      </c>
      <c r="BX82" s="7">
        <f t="shared" si="79"/>
        <v>0</v>
      </c>
      <c r="BY82" s="11">
        <f t="shared" si="79"/>
        <v>0</v>
      </c>
      <c r="BZ82" s="10">
        <f t="shared" si="79"/>
        <v>0</v>
      </c>
      <c r="CA82" s="11">
        <f t="shared" si="79"/>
        <v>0</v>
      </c>
      <c r="CB82" s="10">
        <f t="shared" si="79"/>
        <v>0</v>
      </c>
      <c r="CC82" s="7">
        <f t="shared" si="79"/>
        <v>0</v>
      </c>
      <c r="CD82" s="11">
        <f t="shared" si="79"/>
        <v>0</v>
      </c>
      <c r="CE82" s="10">
        <f t="shared" si="79"/>
        <v>0</v>
      </c>
      <c r="CF82" s="11">
        <f t="shared" si="79"/>
        <v>0</v>
      </c>
      <c r="CG82" s="10">
        <f t="shared" si="79"/>
        <v>0</v>
      </c>
      <c r="CH82" s="11">
        <f t="shared" si="79"/>
        <v>0</v>
      </c>
      <c r="CI82" s="10">
        <f t="shared" si="79"/>
        <v>0</v>
      </c>
      <c r="CJ82" s="11">
        <f t="shared" si="79"/>
        <v>0</v>
      </c>
      <c r="CK82" s="10">
        <f t="shared" si="79"/>
        <v>0</v>
      </c>
      <c r="CL82" s="11">
        <f t="shared" si="79"/>
        <v>0</v>
      </c>
      <c r="CM82" s="10">
        <f t="shared" si="79"/>
        <v>0</v>
      </c>
      <c r="CN82" s="11">
        <f t="shared" si="79"/>
        <v>0</v>
      </c>
      <c r="CO82" s="10">
        <f t="shared" si="79"/>
        <v>0</v>
      </c>
      <c r="CP82" s="7">
        <f t="shared" si="79"/>
        <v>0</v>
      </c>
      <c r="CQ82" s="7">
        <f t="shared" si="79"/>
        <v>0</v>
      </c>
    </row>
    <row r="83" spans="1:95" ht="20.100000000000001" customHeight="1" x14ac:dyDescent="0.2">
      <c r="A83" s="6"/>
      <c r="B83" s="6"/>
      <c r="C83" s="6"/>
      <c r="D83" s="6"/>
      <c r="E83" s="8" t="s">
        <v>161</v>
      </c>
      <c r="F83" s="6">
        <f>F24+F27+F39+F52+F78+F82</f>
        <v>10</v>
      </c>
      <c r="G83" s="6">
        <f>G24+G27+G39+G52+G78+G82</f>
        <v>43</v>
      </c>
      <c r="H83" s="6">
        <f t="shared" ref="H83:P83" si="80">H24+H27+H39+H52+H82</f>
        <v>1132</v>
      </c>
      <c r="I83" s="6">
        <f t="shared" si="80"/>
        <v>532</v>
      </c>
      <c r="J83" s="6">
        <f t="shared" si="80"/>
        <v>90</v>
      </c>
      <c r="K83" s="6">
        <f t="shared" si="80"/>
        <v>150</v>
      </c>
      <c r="L83" s="6">
        <f t="shared" si="80"/>
        <v>30</v>
      </c>
      <c r="M83" s="6">
        <f t="shared" si="80"/>
        <v>300</v>
      </c>
      <c r="N83" s="6">
        <f t="shared" si="80"/>
        <v>0</v>
      </c>
      <c r="O83" s="6">
        <f t="shared" si="80"/>
        <v>0</v>
      </c>
      <c r="P83" s="6">
        <f t="shared" si="80"/>
        <v>30</v>
      </c>
      <c r="Q83" s="7">
        <f>Q24+Q27+Q39+Q52+Q78+Q82</f>
        <v>90</v>
      </c>
      <c r="R83" s="7">
        <f>R24+R27+R39+R52+R78+R82</f>
        <v>55.900000000000006</v>
      </c>
      <c r="S83" s="7">
        <f>S24+S27+S39+S52+S78+S82</f>
        <v>49.8</v>
      </c>
      <c r="T83" s="11">
        <f>T24+T27+T39+T52+T82</f>
        <v>260</v>
      </c>
      <c r="U83" s="10">
        <f>U24+U27+U39+U52+U82</f>
        <v>0</v>
      </c>
      <c r="V83" s="11">
        <f>V24+V27+V39+V52+V82</f>
        <v>30</v>
      </c>
      <c r="W83" s="10">
        <f>W24+W27+W39+W52+W82</f>
        <v>0</v>
      </c>
      <c r="X83" s="7">
        <f>X24+X27+X39+X52+X78+X82</f>
        <v>15.8</v>
      </c>
      <c r="Y83" s="11">
        <f t="shared" ref="Y83:AJ83" si="81">Y24+Y27+Y39+Y52+Y82</f>
        <v>60</v>
      </c>
      <c r="Z83" s="10">
        <f t="shared" si="81"/>
        <v>0</v>
      </c>
      <c r="AA83" s="11">
        <f t="shared" si="81"/>
        <v>30</v>
      </c>
      <c r="AB83" s="10">
        <f t="shared" si="81"/>
        <v>0</v>
      </c>
      <c r="AC83" s="11">
        <f t="shared" si="81"/>
        <v>150</v>
      </c>
      <c r="AD83" s="10">
        <f t="shared" si="81"/>
        <v>0</v>
      </c>
      <c r="AE83" s="11">
        <f t="shared" si="81"/>
        <v>0</v>
      </c>
      <c r="AF83" s="10">
        <f t="shared" si="81"/>
        <v>0</v>
      </c>
      <c r="AG83" s="11">
        <f t="shared" si="81"/>
        <v>0</v>
      </c>
      <c r="AH83" s="10">
        <f t="shared" si="81"/>
        <v>0</v>
      </c>
      <c r="AI83" s="11">
        <f t="shared" si="81"/>
        <v>0</v>
      </c>
      <c r="AJ83" s="10">
        <f t="shared" si="81"/>
        <v>0</v>
      </c>
      <c r="AK83" s="7">
        <f>AK24+AK27+AK39+AK52+AK78+AK82</f>
        <v>14.2</v>
      </c>
      <c r="AL83" s="7">
        <f>AL24+AL27+AL39+AL52+AL78+AL82</f>
        <v>30</v>
      </c>
      <c r="AM83" s="11">
        <f>AM24+AM27+AM39+AM52+AM82</f>
        <v>227</v>
      </c>
      <c r="AN83" s="10">
        <f>AN24+AN27+AN39+AN52+AN82</f>
        <v>0</v>
      </c>
      <c r="AO83" s="11">
        <f>AO24+AO27+AO39+AO52+AO82</f>
        <v>45</v>
      </c>
      <c r="AP83" s="10">
        <f>AP24+AP27+AP39+AP52+AP82</f>
        <v>0</v>
      </c>
      <c r="AQ83" s="7">
        <f>AQ24+AQ27+AQ39+AQ52+AQ78+AQ82</f>
        <v>15.1</v>
      </c>
      <c r="AR83" s="11">
        <f t="shared" ref="AR83:BC83" si="82">AR24+AR27+AR39+AR52+AR82</f>
        <v>60</v>
      </c>
      <c r="AS83" s="10">
        <f t="shared" si="82"/>
        <v>0</v>
      </c>
      <c r="AT83" s="11">
        <f t="shared" si="82"/>
        <v>0</v>
      </c>
      <c r="AU83" s="10">
        <f t="shared" si="82"/>
        <v>0</v>
      </c>
      <c r="AV83" s="11">
        <f t="shared" si="82"/>
        <v>150</v>
      </c>
      <c r="AW83" s="10">
        <f t="shared" si="82"/>
        <v>0</v>
      </c>
      <c r="AX83" s="11">
        <f t="shared" si="82"/>
        <v>0</v>
      </c>
      <c r="AY83" s="10">
        <f t="shared" si="82"/>
        <v>0</v>
      </c>
      <c r="AZ83" s="11">
        <f t="shared" si="82"/>
        <v>0</v>
      </c>
      <c r="BA83" s="10">
        <f t="shared" si="82"/>
        <v>0</v>
      </c>
      <c r="BB83" s="11">
        <f t="shared" si="82"/>
        <v>15</v>
      </c>
      <c r="BC83" s="10">
        <f t="shared" si="82"/>
        <v>0</v>
      </c>
      <c r="BD83" s="7">
        <f>BD24+BD27+BD39+BD52+BD78+BD82</f>
        <v>14.900000000000002</v>
      </c>
      <c r="BE83" s="7">
        <f>BE24+BE27+BE39+BE52+BE78+BE82</f>
        <v>30</v>
      </c>
      <c r="BF83" s="11">
        <f>BF24+BF27+BF39+BF52+BF82</f>
        <v>45</v>
      </c>
      <c r="BG83" s="10">
        <f>BG24+BG27+BG39+BG52+BG82</f>
        <v>0</v>
      </c>
      <c r="BH83" s="11">
        <f>BH24+BH27+BH39+BH52+BH82</f>
        <v>15</v>
      </c>
      <c r="BI83" s="10">
        <f>BI24+BI27+BI39+BI52+BI82</f>
        <v>0</v>
      </c>
      <c r="BJ83" s="7">
        <f>BJ24+BJ27+BJ39+BJ52+BJ78+BJ82</f>
        <v>3.2</v>
      </c>
      <c r="BK83" s="11">
        <f t="shared" ref="BK83:BV83" si="83">BK24+BK27+BK39+BK52+BK82</f>
        <v>30</v>
      </c>
      <c r="BL83" s="10">
        <f t="shared" si="83"/>
        <v>0</v>
      </c>
      <c r="BM83" s="11">
        <f t="shared" si="83"/>
        <v>0</v>
      </c>
      <c r="BN83" s="10">
        <f t="shared" si="83"/>
        <v>0</v>
      </c>
      <c r="BO83" s="11">
        <f t="shared" si="83"/>
        <v>0</v>
      </c>
      <c r="BP83" s="10">
        <f t="shared" si="83"/>
        <v>0</v>
      </c>
      <c r="BQ83" s="11">
        <f t="shared" si="83"/>
        <v>0</v>
      </c>
      <c r="BR83" s="10">
        <f t="shared" si="83"/>
        <v>0</v>
      </c>
      <c r="BS83" s="11">
        <f t="shared" si="83"/>
        <v>0</v>
      </c>
      <c r="BT83" s="10">
        <f t="shared" si="83"/>
        <v>0</v>
      </c>
      <c r="BU83" s="11">
        <f t="shared" si="83"/>
        <v>15</v>
      </c>
      <c r="BV83" s="10">
        <f t="shared" si="83"/>
        <v>0</v>
      </c>
      <c r="BW83" s="7">
        <f>BW24+BW27+BW39+BW52+BW78+BW82</f>
        <v>26.8</v>
      </c>
      <c r="BX83" s="7">
        <f>BX24+BX27+BX39+BX52+BX78+BX82</f>
        <v>30</v>
      </c>
      <c r="BY83" s="11">
        <f>BY24+BY27+BY39+BY52+BY82</f>
        <v>0</v>
      </c>
      <c r="BZ83" s="10">
        <f>BZ24+BZ27+BZ39+BZ52+BZ82</f>
        <v>0</v>
      </c>
      <c r="CA83" s="11">
        <f>CA24+CA27+CA39+CA52+CA82</f>
        <v>0</v>
      </c>
      <c r="CB83" s="10">
        <f>CB24+CB27+CB39+CB52+CB82</f>
        <v>0</v>
      </c>
      <c r="CC83" s="7">
        <f>CC24+CC27+CC39+CC52+CC78+CC82</f>
        <v>0</v>
      </c>
      <c r="CD83" s="11">
        <f t="shared" ref="CD83:CO83" si="84">CD24+CD27+CD39+CD52+CD82</f>
        <v>0</v>
      </c>
      <c r="CE83" s="10">
        <f t="shared" si="84"/>
        <v>0</v>
      </c>
      <c r="CF83" s="11">
        <f t="shared" si="84"/>
        <v>0</v>
      </c>
      <c r="CG83" s="10">
        <f t="shared" si="84"/>
        <v>0</v>
      </c>
      <c r="CH83" s="11">
        <f t="shared" si="84"/>
        <v>0</v>
      </c>
      <c r="CI83" s="10">
        <f t="shared" si="84"/>
        <v>0</v>
      </c>
      <c r="CJ83" s="11">
        <f t="shared" si="84"/>
        <v>0</v>
      </c>
      <c r="CK83" s="10">
        <f t="shared" si="84"/>
        <v>0</v>
      </c>
      <c r="CL83" s="11">
        <f t="shared" si="84"/>
        <v>0</v>
      </c>
      <c r="CM83" s="10">
        <f t="shared" si="84"/>
        <v>0</v>
      </c>
      <c r="CN83" s="11">
        <f t="shared" si="84"/>
        <v>0</v>
      </c>
      <c r="CO83" s="10">
        <f t="shared" si="84"/>
        <v>0</v>
      </c>
      <c r="CP83" s="7">
        <f>CP24+CP27+CP39+CP52+CP78+CP82</f>
        <v>0</v>
      </c>
      <c r="CQ83" s="7">
        <f>CQ24+CQ27+CQ39+CQ52+CQ78+CQ82</f>
        <v>0</v>
      </c>
    </row>
    <row r="85" spans="1:95" x14ac:dyDescent="0.2">
      <c r="D85" s="3" t="s">
        <v>22</v>
      </c>
      <c r="E85" s="3" t="s">
        <v>162</v>
      </c>
    </row>
    <row r="86" spans="1:95" x14ac:dyDescent="0.2">
      <c r="D86" s="3" t="s">
        <v>26</v>
      </c>
      <c r="E86" s="3" t="s">
        <v>163</v>
      </c>
    </row>
    <row r="87" spans="1:95" x14ac:dyDescent="0.2">
      <c r="D87" s="21" t="s">
        <v>32</v>
      </c>
      <c r="E87" s="21"/>
    </row>
    <row r="88" spans="1:95" x14ac:dyDescent="0.2">
      <c r="D88" s="3" t="s">
        <v>34</v>
      </c>
      <c r="E88" s="3" t="s">
        <v>164</v>
      </c>
    </row>
    <row r="89" spans="1:95" x14ac:dyDescent="0.2">
      <c r="D89" s="3" t="s">
        <v>35</v>
      </c>
      <c r="E89" s="3" t="s">
        <v>165</v>
      </c>
    </row>
    <row r="90" spans="1:95" x14ac:dyDescent="0.2">
      <c r="D90" s="21" t="s">
        <v>33</v>
      </c>
      <c r="E90" s="21"/>
    </row>
    <row r="91" spans="1:95" x14ac:dyDescent="0.2">
      <c r="D91" s="3" t="s">
        <v>36</v>
      </c>
      <c r="E91" s="3" t="s">
        <v>166</v>
      </c>
      <c r="M91" s="9"/>
      <c r="U91" s="9"/>
      <c r="AC91" s="9"/>
    </row>
    <row r="92" spans="1:95" x14ac:dyDescent="0.2">
      <c r="D92" s="3" t="s">
        <v>37</v>
      </c>
      <c r="E92" s="3" t="s">
        <v>167</v>
      </c>
    </row>
    <row r="93" spans="1:95" x14ac:dyDescent="0.2">
      <c r="D93" s="3" t="s">
        <v>38</v>
      </c>
      <c r="E93" s="3" t="s">
        <v>168</v>
      </c>
    </row>
    <row r="94" spans="1:95" x14ac:dyDescent="0.2">
      <c r="D94" s="3" t="s">
        <v>39</v>
      </c>
      <c r="E94" s="3" t="s">
        <v>169</v>
      </c>
    </row>
    <row r="95" spans="1:95" x14ac:dyDescent="0.2">
      <c r="D95" s="3" t="s">
        <v>40</v>
      </c>
      <c r="E95" s="3" t="s">
        <v>170</v>
      </c>
    </row>
    <row r="96" spans="1:95" x14ac:dyDescent="0.2">
      <c r="D96" s="3" t="s">
        <v>41</v>
      </c>
      <c r="E96" s="3" t="s">
        <v>171</v>
      </c>
    </row>
  </sheetData>
  <mergeCells count="112">
    <mergeCell ref="A76:CQ76"/>
    <mergeCell ref="A79:CQ79"/>
    <mergeCell ref="D87:E87"/>
    <mergeCell ref="D90:E90"/>
    <mergeCell ref="C72:C73"/>
    <mergeCell ref="A72:A73"/>
    <mergeCell ref="B72:B73"/>
    <mergeCell ref="C74:C75"/>
    <mergeCell ref="A74:A75"/>
    <mergeCell ref="B74:B75"/>
    <mergeCell ref="C67:C68"/>
    <mergeCell ref="A67:A68"/>
    <mergeCell ref="B67:B68"/>
    <mergeCell ref="C69:C70"/>
    <mergeCell ref="A69:A70"/>
    <mergeCell ref="B69:B70"/>
    <mergeCell ref="C63:C64"/>
    <mergeCell ref="A63:A64"/>
    <mergeCell ref="B63:B64"/>
    <mergeCell ref="C65:C66"/>
    <mergeCell ref="A65:A66"/>
    <mergeCell ref="B65:B66"/>
    <mergeCell ref="C58:C60"/>
    <mergeCell ref="A58:A60"/>
    <mergeCell ref="B58:B60"/>
    <mergeCell ref="C61:C62"/>
    <mergeCell ref="A61:A62"/>
    <mergeCell ref="B61:B62"/>
    <mergeCell ref="A53:CQ53"/>
    <mergeCell ref="C54:C55"/>
    <mergeCell ref="A54:A55"/>
    <mergeCell ref="B54:B55"/>
    <mergeCell ref="C56:C57"/>
    <mergeCell ref="A56:A57"/>
    <mergeCell ref="B56:B57"/>
    <mergeCell ref="CP14:CP15"/>
    <mergeCell ref="CQ14:CQ15"/>
    <mergeCell ref="A16:CQ16"/>
    <mergeCell ref="A25:CQ25"/>
    <mergeCell ref="A28:CQ28"/>
    <mergeCell ref="A40:CQ40"/>
    <mergeCell ref="CD14:CO14"/>
    <mergeCell ref="CD15:CE15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workbookViewId="0">
      <selection activeCell="BE10" sqref="BE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85546875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85546875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88</v>
      </c>
      <c r="AM8" t="s">
        <v>16</v>
      </c>
    </row>
    <row r="9" spans="1:95" x14ac:dyDescent="0.2">
      <c r="E9" t="s">
        <v>17</v>
      </c>
      <c r="F9" s="1" t="s">
        <v>18</v>
      </c>
      <c r="AM9" t="s">
        <v>195</v>
      </c>
    </row>
    <row r="11" spans="1:95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4" t="s">
        <v>47</v>
      </c>
      <c r="Y14" s="18" t="s">
        <v>33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4" t="s">
        <v>47</v>
      </c>
      <c r="AR14" s="18" t="s">
        <v>33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4" t="s">
        <v>47</v>
      </c>
      <c r="BK14" s="18" t="s">
        <v>33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4" t="s">
        <v>47</v>
      </c>
      <c r="CD14" s="18" t="s">
        <v>33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4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4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4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4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</row>
    <row r="16" spans="1:95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x14ac:dyDescent="0.2">
      <c r="A17" s="6"/>
      <c r="B17" s="6"/>
      <c r="C17" s="6"/>
      <c r="D17" s="6" t="s">
        <v>55</v>
      </c>
      <c r="E17" s="3" t="s">
        <v>56</v>
      </c>
      <c r="F17" s="6">
        <f>COUNTIF(T17:CO17,"e")</f>
        <v>0</v>
      </c>
      <c r="G17" s="6">
        <f>COUNTIF(T17:CO17,"z")</f>
        <v>1</v>
      </c>
      <c r="H17" s="6">
        <f t="shared" ref="H17:H23" si="0">SUM(I17:P17)</f>
        <v>30</v>
      </c>
      <c r="I17" s="6">
        <f t="shared" ref="I17:I23" si="1">T17+AM17+BF17+BY17</f>
        <v>30</v>
      </c>
      <c r="J17" s="6">
        <f t="shared" ref="J17:J23" si="2">V17+AO17+BH17+CA17</f>
        <v>0</v>
      </c>
      <c r="K17" s="6">
        <f t="shared" ref="K17:K23" si="3">Y17+AR17+BK17+CD17</f>
        <v>0</v>
      </c>
      <c r="L17" s="6">
        <f t="shared" ref="L17:L23" si="4">AA17+AT17+BM17+CF17</f>
        <v>0</v>
      </c>
      <c r="M17" s="6">
        <f t="shared" ref="M17:M23" si="5">AC17+AV17+BO17+CH17</f>
        <v>0</v>
      </c>
      <c r="N17" s="6">
        <f t="shared" ref="N17:N23" si="6">AE17+AX17+BQ17+CJ17</f>
        <v>0</v>
      </c>
      <c r="O17" s="6">
        <f t="shared" ref="O17:O23" si="7">AG17+AZ17+BS17+CL17</f>
        <v>0</v>
      </c>
      <c r="P17" s="6">
        <f t="shared" ref="P17:P23" si="8">AI17+BB17+BU17+CN17</f>
        <v>0</v>
      </c>
      <c r="Q17" s="7">
        <f t="shared" ref="Q17:Q23" si="9">AL17+BE17+BX17+CQ17</f>
        <v>2</v>
      </c>
      <c r="R17" s="7">
        <f t="shared" ref="R17:R23" si="10">AK17+BD17+BW17+CP17</f>
        <v>0</v>
      </c>
      <c r="S17" s="7">
        <v>2</v>
      </c>
      <c r="T17" s="11">
        <v>30</v>
      </c>
      <c r="U17" s="10" t="s">
        <v>54</v>
      </c>
      <c r="V17" s="11"/>
      <c r="W17" s="10"/>
      <c r="X17" s="7">
        <v>2</v>
      </c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3" si="11">X17+AK17</f>
        <v>2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4">CC17+CP17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15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1.5</v>
      </c>
      <c r="T18" s="11">
        <v>15</v>
      </c>
      <c r="U18" s="10" t="s">
        <v>54</v>
      </c>
      <c r="V18" s="11"/>
      <c r="W18" s="10"/>
      <c r="X18" s="7">
        <v>1</v>
      </c>
      <c r="Y18" s="11"/>
      <c r="Z18" s="10"/>
      <c r="AA18" s="11"/>
      <c r="AB18" s="10"/>
      <c r="AC18" s="11">
        <v>15</v>
      </c>
      <c r="AD18" s="10" t="s">
        <v>54</v>
      </c>
      <c r="AE18" s="11"/>
      <c r="AF18" s="10"/>
      <c r="AG18" s="11"/>
      <c r="AH18" s="10"/>
      <c r="AI18" s="11"/>
      <c r="AJ18" s="10"/>
      <c r="AK18" s="7">
        <v>1</v>
      </c>
      <c r="AL18" s="7">
        <f t="shared" si="11"/>
        <v>2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7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59</v>
      </c>
      <c r="F19" s="6">
        <f>$B$19*COUNTIF(T19:CO19,"e")</f>
        <v>0</v>
      </c>
      <c r="G19" s="6">
        <f>$B$19*COUNTIF(T19:CO19,"z")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$B$19*2</f>
        <v>2</v>
      </c>
      <c r="T19" s="11"/>
      <c r="U19" s="10"/>
      <c r="V19" s="11"/>
      <c r="W19" s="10"/>
      <c r="X19" s="7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f>$B$19*15</f>
        <v>15</v>
      </c>
      <c r="AN19" s="10" t="s">
        <v>54</v>
      </c>
      <c r="AO19" s="11">
        <f>$B$19*15</f>
        <v>15</v>
      </c>
      <c r="AP19" s="10" t="s">
        <v>54</v>
      </c>
      <c r="AQ19" s="7">
        <f>$B$19*2</f>
        <v>2</v>
      </c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2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50</v>
      </c>
      <c r="B20" s="6">
        <v>1</v>
      </c>
      <c r="C20" s="6"/>
      <c r="D20" s="6"/>
      <c r="E20" s="3" t="s">
        <v>60</v>
      </c>
      <c r="F20" s="6">
        <f>$B$20*COUNTIF(T20:CO20,"e")</f>
        <v>1</v>
      </c>
      <c r="G20" s="6">
        <f>$B$20*COUNTIF(T20:CO20,"z")</f>
        <v>0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30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$B$20*1.5</f>
        <v>1.5</v>
      </c>
      <c r="T20" s="11"/>
      <c r="U20" s="10"/>
      <c r="V20" s="11"/>
      <c r="W20" s="10"/>
      <c r="X20" s="7"/>
      <c r="Y20" s="11"/>
      <c r="Z20" s="10"/>
      <c r="AA20" s="11">
        <f>$B$20*30</f>
        <v>30</v>
      </c>
      <c r="AB20" s="10" t="s">
        <v>61</v>
      </c>
      <c r="AC20" s="11"/>
      <c r="AD20" s="10"/>
      <c r="AE20" s="11"/>
      <c r="AF20" s="10"/>
      <c r="AG20" s="11"/>
      <c r="AH20" s="10"/>
      <c r="AI20" s="11"/>
      <c r="AJ20" s="10"/>
      <c r="AK20" s="7">
        <f>$B$20*3</f>
        <v>3</v>
      </c>
      <c r="AL20" s="7">
        <f t="shared" si="11"/>
        <v>3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>
        <v>11</v>
      </c>
      <c r="B21" s="6">
        <v>1</v>
      </c>
      <c r="C21" s="6"/>
      <c r="D21" s="6"/>
      <c r="E21" s="3" t="s">
        <v>62</v>
      </c>
      <c r="F21" s="6">
        <f>$B$21*COUNTIF(T21:CO21,"e")</f>
        <v>0</v>
      </c>
      <c r="G21" s="6">
        <f>$B$21*COUNTIF(T21:CO21,"z")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f>$B$21*1</f>
        <v>1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f>$B$21*15</f>
        <v>15</v>
      </c>
      <c r="AN21" s="10" t="s">
        <v>54</v>
      </c>
      <c r="AO21" s="11"/>
      <c r="AP21" s="10"/>
      <c r="AQ21" s="7">
        <f>$B$21*1</f>
        <v>1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1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/>
      <c r="B22" s="6"/>
      <c r="C22" s="6"/>
      <c r="D22" s="6" t="s">
        <v>63</v>
      </c>
      <c r="E22" s="3" t="s">
        <v>64</v>
      </c>
      <c r="F22" s="6">
        <f>COUNTIF(T22:CO22,"e")</f>
        <v>0</v>
      </c>
      <c r="G22" s="6">
        <f>COUNTIF(T22:CO22,"z")</f>
        <v>1</v>
      </c>
      <c r="H22" s="6">
        <f t="shared" si="0"/>
        <v>15</v>
      </c>
      <c r="I22" s="6">
        <f t="shared" si="1"/>
        <v>0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0.5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>
        <v>15</v>
      </c>
      <c r="BI22" s="10" t="s">
        <v>54</v>
      </c>
      <c r="BJ22" s="7">
        <v>1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65</v>
      </c>
      <c r="E23" s="3" t="s">
        <v>66</v>
      </c>
      <c r="F23" s="6">
        <f>COUNTIF(T23:CO23,"e")</f>
        <v>0</v>
      </c>
      <c r="G23" s="6">
        <f>COUNTIF(T23:CO23,"z")</f>
        <v>2</v>
      </c>
      <c r="H23" s="6">
        <f t="shared" si="0"/>
        <v>30</v>
      </c>
      <c r="I23" s="6">
        <f t="shared" si="1"/>
        <v>15</v>
      </c>
      <c r="J23" s="6">
        <f t="shared" si="2"/>
        <v>15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2</v>
      </c>
      <c r="R23" s="7">
        <f t="shared" si="10"/>
        <v>0</v>
      </c>
      <c r="S23" s="7">
        <v>1.6</v>
      </c>
      <c r="T23" s="11"/>
      <c r="U23" s="10"/>
      <c r="V23" s="11"/>
      <c r="W23" s="10"/>
      <c r="X23" s="7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>
        <v>15</v>
      </c>
      <c r="AN23" s="10" t="s">
        <v>54</v>
      </c>
      <c r="AO23" s="11">
        <v>15</v>
      </c>
      <c r="AP23" s="10" t="s">
        <v>54</v>
      </c>
      <c r="AQ23" s="7">
        <v>2</v>
      </c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2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ht="15.95" customHeight="1" x14ac:dyDescent="0.2">
      <c r="A24" s="6"/>
      <c r="B24" s="6"/>
      <c r="C24" s="6"/>
      <c r="D24" s="6"/>
      <c r="E24" s="6" t="s">
        <v>67</v>
      </c>
      <c r="F24" s="6">
        <f t="shared" ref="F24:AK24" si="15">SUM(F17:F23)</f>
        <v>1</v>
      </c>
      <c r="G24" s="6">
        <f t="shared" si="15"/>
        <v>9</v>
      </c>
      <c r="H24" s="6">
        <f t="shared" si="15"/>
        <v>180</v>
      </c>
      <c r="I24" s="6">
        <f t="shared" si="15"/>
        <v>90</v>
      </c>
      <c r="J24" s="6">
        <f t="shared" si="15"/>
        <v>45</v>
      </c>
      <c r="K24" s="6">
        <f t="shared" si="15"/>
        <v>0</v>
      </c>
      <c r="L24" s="6">
        <f t="shared" si="15"/>
        <v>30</v>
      </c>
      <c r="M24" s="6">
        <f t="shared" si="15"/>
        <v>15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13</v>
      </c>
      <c r="R24" s="7">
        <f t="shared" si="15"/>
        <v>4</v>
      </c>
      <c r="S24" s="7">
        <f t="shared" si="15"/>
        <v>10.1</v>
      </c>
      <c r="T24" s="11">
        <f t="shared" si="15"/>
        <v>45</v>
      </c>
      <c r="U24" s="10">
        <f t="shared" si="15"/>
        <v>0</v>
      </c>
      <c r="V24" s="11">
        <f t="shared" si="15"/>
        <v>0</v>
      </c>
      <c r="W24" s="10">
        <f t="shared" si="15"/>
        <v>0</v>
      </c>
      <c r="X24" s="7">
        <f t="shared" si="15"/>
        <v>3</v>
      </c>
      <c r="Y24" s="11">
        <f t="shared" si="15"/>
        <v>0</v>
      </c>
      <c r="Z24" s="10">
        <f t="shared" si="15"/>
        <v>0</v>
      </c>
      <c r="AA24" s="11">
        <f t="shared" si="15"/>
        <v>30</v>
      </c>
      <c r="AB24" s="10">
        <f t="shared" si="15"/>
        <v>0</v>
      </c>
      <c r="AC24" s="11">
        <f t="shared" si="15"/>
        <v>15</v>
      </c>
      <c r="AD24" s="10">
        <f t="shared" si="15"/>
        <v>0</v>
      </c>
      <c r="AE24" s="11">
        <f t="shared" si="15"/>
        <v>0</v>
      </c>
      <c r="AF24" s="10">
        <f t="shared" si="15"/>
        <v>0</v>
      </c>
      <c r="AG24" s="11">
        <f t="shared" si="15"/>
        <v>0</v>
      </c>
      <c r="AH24" s="10">
        <f t="shared" si="15"/>
        <v>0</v>
      </c>
      <c r="AI24" s="11">
        <f t="shared" si="15"/>
        <v>0</v>
      </c>
      <c r="AJ24" s="10">
        <f t="shared" si="15"/>
        <v>0</v>
      </c>
      <c r="AK24" s="7">
        <f t="shared" si="15"/>
        <v>4</v>
      </c>
      <c r="AL24" s="7">
        <f t="shared" ref="AL24:BQ24" si="16">SUM(AL17:AL23)</f>
        <v>7</v>
      </c>
      <c r="AM24" s="11">
        <f t="shared" si="16"/>
        <v>45</v>
      </c>
      <c r="AN24" s="10">
        <f t="shared" si="16"/>
        <v>0</v>
      </c>
      <c r="AO24" s="11">
        <f t="shared" si="16"/>
        <v>30</v>
      </c>
      <c r="AP24" s="10">
        <f t="shared" si="16"/>
        <v>0</v>
      </c>
      <c r="AQ24" s="7">
        <f t="shared" si="16"/>
        <v>5</v>
      </c>
      <c r="AR24" s="11">
        <f t="shared" si="16"/>
        <v>0</v>
      </c>
      <c r="AS24" s="10">
        <f t="shared" si="16"/>
        <v>0</v>
      </c>
      <c r="AT24" s="11">
        <f t="shared" si="16"/>
        <v>0</v>
      </c>
      <c r="AU24" s="10">
        <f t="shared" si="16"/>
        <v>0</v>
      </c>
      <c r="AV24" s="11">
        <f t="shared" si="16"/>
        <v>0</v>
      </c>
      <c r="AW24" s="10">
        <f t="shared" si="16"/>
        <v>0</v>
      </c>
      <c r="AX24" s="11">
        <f t="shared" si="16"/>
        <v>0</v>
      </c>
      <c r="AY24" s="10">
        <f t="shared" si="16"/>
        <v>0</v>
      </c>
      <c r="AZ24" s="11">
        <f t="shared" si="16"/>
        <v>0</v>
      </c>
      <c r="BA24" s="10">
        <f t="shared" si="16"/>
        <v>0</v>
      </c>
      <c r="BB24" s="11">
        <f t="shared" si="16"/>
        <v>0</v>
      </c>
      <c r="BC24" s="10">
        <f t="shared" si="16"/>
        <v>0</v>
      </c>
      <c r="BD24" s="7">
        <f t="shared" si="16"/>
        <v>0</v>
      </c>
      <c r="BE24" s="7">
        <f t="shared" si="16"/>
        <v>5</v>
      </c>
      <c r="BF24" s="11">
        <f t="shared" si="16"/>
        <v>0</v>
      </c>
      <c r="BG24" s="10">
        <f t="shared" si="16"/>
        <v>0</v>
      </c>
      <c r="BH24" s="11">
        <f t="shared" si="16"/>
        <v>15</v>
      </c>
      <c r="BI24" s="10">
        <f t="shared" si="16"/>
        <v>0</v>
      </c>
      <c r="BJ24" s="7">
        <f t="shared" si="16"/>
        <v>1</v>
      </c>
      <c r="BK24" s="11">
        <f t="shared" si="16"/>
        <v>0</v>
      </c>
      <c r="BL24" s="10">
        <f t="shared" si="16"/>
        <v>0</v>
      </c>
      <c r="BM24" s="11">
        <f t="shared" si="16"/>
        <v>0</v>
      </c>
      <c r="BN24" s="10">
        <f t="shared" si="16"/>
        <v>0</v>
      </c>
      <c r="BO24" s="11">
        <f t="shared" si="16"/>
        <v>0</v>
      </c>
      <c r="BP24" s="10">
        <f t="shared" si="16"/>
        <v>0</v>
      </c>
      <c r="BQ24" s="11">
        <f t="shared" si="16"/>
        <v>0</v>
      </c>
      <c r="BR24" s="10">
        <f t="shared" ref="BR24:CQ24" si="17">SUM(BR17:BR23)</f>
        <v>0</v>
      </c>
      <c r="BS24" s="11">
        <f t="shared" si="17"/>
        <v>0</v>
      </c>
      <c r="BT24" s="10">
        <f t="shared" si="17"/>
        <v>0</v>
      </c>
      <c r="BU24" s="11">
        <f t="shared" si="17"/>
        <v>0</v>
      </c>
      <c r="BV24" s="10">
        <f t="shared" si="17"/>
        <v>0</v>
      </c>
      <c r="BW24" s="7">
        <f t="shared" si="17"/>
        <v>0</v>
      </c>
      <c r="BX24" s="7">
        <f t="shared" si="17"/>
        <v>1</v>
      </c>
      <c r="BY24" s="11">
        <f t="shared" si="17"/>
        <v>0</v>
      </c>
      <c r="BZ24" s="10">
        <f t="shared" si="17"/>
        <v>0</v>
      </c>
      <c r="CA24" s="11">
        <f t="shared" si="17"/>
        <v>0</v>
      </c>
      <c r="CB24" s="10">
        <f t="shared" si="17"/>
        <v>0</v>
      </c>
      <c r="CC24" s="7">
        <f t="shared" si="17"/>
        <v>0</v>
      </c>
      <c r="CD24" s="11">
        <f t="shared" si="17"/>
        <v>0</v>
      </c>
      <c r="CE24" s="10">
        <f t="shared" si="17"/>
        <v>0</v>
      </c>
      <c r="CF24" s="11">
        <f t="shared" si="17"/>
        <v>0</v>
      </c>
      <c r="CG24" s="10">
        <f t="shared" si="17"/>
        <v>0</v>
      </c>
      <c r="CH24" s="11">
        <f t="shared" si="17"/>
        <v>0</v>
      </c>
      <c r="CI24" s="10">
        <f t="shared" si="17"/>
        <v>0</v>
      </c>
      <c r="CJ24" s="11">
        <f t="shared" si="17"/>
        <v>0</v>
      </c>
      <c r="CK24" s="10">
        <f t="shared" si="17"/>
        <v>0</v>
      </c>
      <c r="CL24" s="11">
        <f t="shared" si="17"/>
        <v>0</v>
      </c>
      <c r="CM24" s="10">
        <f t="shared" si="17"/>
        <v>0</v>
      </c>
      <c r="CN24" s="11">
        <f t="shared" si="17"/>
        <v>0</v>
      </c>
      <c r="CO24" s="10">
        <f t="shared" si="17"/>
        <v>0</v>
      </c>
      <c r="CP24" s="7">
        <f t="shared" si="17"/>
        <v>0</v>
      </c>
      <c r="CQ24" s="7">
        <f t="shared" si="17"/>
        <v>0</v>
      </c>
    </row>
    <row r="25" spans="1:95" ht="20.100000000000001" customHeight="1" x14ac:dyDescent="0.2">
      <c r="A25" s="19" t="s">
        <v>68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9"/>
      <c r="CQ25" s="13"/>
    </row>
    <row r="26" spans="1:95" x14ac:dyDescent="0.2">
      <c r="A26" s="6"/>
      <c r="B26" s="6"/>
      <c r="C26" s="6"/>
      <c r="D26" s="6" t="s">
        <v>69</v>
      </c>
      <c r="E26" s="3" t="s">
        <v>70</v>
      </c>
      <c r="F26" s="6">
        <f>COUNTIF(T26:CO26,"e")</f>
        <v>1</v>
      </c>
      <c r="G26" s="6">
        <f>COUNTIF(T26:CO26,"z")</f>
        <v>1</v>
      </c>
      <c r="H26" s="6">
        <f>SUM(I26:P26)</f>
        <v>30</v>
      </c>
      <c r="I26" s="6">
        <f>T26+AM26+BF26+BY26</f>
        <v>15</v>
      </c>
      <c r="J26" s="6">
        <f>V26+AO26+BH26+CA26</f>
        <v>15</v>
      </c>
      <c r="K26" s="6">
        <f>Y26+AR26+BK26+CD26</f>
        <v>0</v>
      </c>
      <c r="L26" s="6">
        <f>AA26+AT26+BM26+CF26</f>
        <v>0</v>
      </c>
      <c r="M26" s="6">
        <f>AC26+AV26+BO26+CH26</f>
        <v>0</v>
      </c>
      <c r="N26" s="6">
        <f>AE26+AX26+BQ26+CJ26</f>
        <v>0</v>
      </c>
      <c r="O26" s="6">
        <f>AG26+AZ26+BS26+CL26</f>
        <v>0</v>
      </c>
      <c r="P26" s="6">
        <f>AI26+BB26+BU26+CN26</f>
        <v>0</v>
      </c>
      <c r="Q26" s="7">
        <f>AL26+BE26+BX26+CQ26</f>
        <v>2</v>
      </c>
      <c r="R26" s="7">
        <f>AK26+BD26+BW26+CP26</f>
        <v>0</v>
      </c>
      <c r="S26" s="7">
        <v>1.1000000000000001</v>
      </c>
      <c r="T26" s="11">
        <v>15</v>
      </c>
      <c r="U26" s="10" t="s">
        <v>61</v>
      </c>
      <c r="V26" s="11">
        <v>15</v>
      </c>
      <c r="W26" s="10" t="s">
        <v>54</v>
      </c>
      <c r="X26" s="7">
        <v>2</v>
      </c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>X26+AK26</f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AQ26+BD26</f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BJ26+BW26</f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CC26+CP26</f>
        <v>0</v>
      </c>
    </row>
    <row r="27" spans="1:95" ht="15.95" customHeight="1" x14ac:dyDescent="0.2">
      <c r="A27" s="6"/>
      <c r="B27" s="6"/>
      <c r="C27" s="6"/>
      <c r="D27" s="6"/>
      <c r="E27" s="6" t="s">
        <v>67</v>
      </c>
      <c r="F27" s="6">
        <f t="shared" ref="F27:AK27" si="18">SUM(F26:F26)</f>
        <v>1</v>
      </c>
      <c r="G27" s="6">
        <f t="shared" si="18"/>
        <v>1</v>
      </c>
      <c r="H27" s="6">
        <f t="shared" si="18"/>
        <v>30</v>
      </c>
      <c r="I27" s="6">
        <f t="shared" si="18"/>
        <v>15</v>
      </c>
      <c r="J27" s="6">
        <f t="shared" si="18"/>
        <v>15</v>
      </c>
      <c r="K27" s="6">
        <f t="shared" si="18"/>
        <v>0</v>
      </c>
      <c r="L27" s="6">
        <f t="shared" si="18"/>
        <v>0</v>
      </c>
      <c r="M27" s="6">
        <f t="shared" si="18"/>
        <v>0</v>
      </c>
      <c r="N27" s="6">
        <f t="shared" si="18"/>
        <v>0</v>
      </c>
      <c r="O27" s="6">
        <f t="shared" si="18"/>
        <v>0</v>
      </c>
      <c r="P27" s="6">
        <f t="shared" si="18"/>
        <v>0</v>
      </c>
      <c r="Q27" s="7">
        <f t="shared" si="18"/>
        <v>2</v>
      </c>
      <c r="R27" s="7">
        <f t="shared" si="18"/>
        <v>0</v>
      </c>
      <c r="S27" s="7">
        <f t="shared" si="18"/>
        <v>1.1000000000000001</v>
      </c>
      <c r="T27" s="11">
        <f t="shared" si="18"/>
        <v>15</v>
      </c>
      <c r="U27" s="10">
        <f t="shared" si="18"/>
        <v>0</v>
      </c>
      <c r="V27" s="11">
        <f t="shared" si="18"/>
        <v>15</v>
      </c>
      <c r="W27" s="10">
        <f t="shared" si="18"/>
        <v>0</v>
      </c>
      <c r="X27" s="7">
        <f t="shared" si="18"/>
        <v>2</v>
      </c>
      <c r="Y27" s="11">
        <f t="shared" si="18"/>
        <v>0</v>
      </c>
      <c r="Z27" s="10">
        <f t="shared" si="18"/>
        <v>0</v>
      </c>
      <c r="AA27" s="11">
        <f t="shared" si="18"/>
        <v>0</v>
      </c>
      <c r="AB27" s="10">
        <f t="shared" si="18"/>
        <v>0</v>
      </c>
      <c r="AC27" s="11">
        <f t="shared" si="18"/>
        <v>0</v>
      </c>
      <c r="AD27" s="10">
        <f t="shared" si="18"/>
        <v>0</v>
      </c>
      <c r="AE27" s="11">
        <f t="shared" si="18"/>
        <v>0</v>
      </c>
      <c r="AF27" s="10">
        <f t="shared" si="18"/>
        <v>0</v>
      </c>
      <c r="AG27" s="11">
        <f t="shared" si="18"/>
        <v>0</v>
      </c>
      <c r="AH27" s="10">
        <f t="shared" si="18"/>
        <v>0</v>
      </c>
      <c r="AI27" s="11">
        <f t="shared" si="18"/>
        <v>0</v>
      </c>
      <c r="AJ27" s="10">
        <f t="shared" si="18"/>
        <v>0</v>
      </c>
      <c r="AK27" s="7">
        <f t="shared" si="18"/>
        <v>0</v>
      </c>
      <c r="AL27" s="7">
        <f t="shared" ref="AL27:BQ27" si="19">SUM(AL26:AL26)</f>
        <v>2</v>
      </c>
      <c r="AM27" s="11">
        <f t="shared" si="19"/>
        <v>0</v>
      </c>
      <c r="AN27" s="10">
        <f t="shared" si="19"/>
        <v>0</v>
      </c>
      <c r="AO27" s="11">
        <f t="shared" si="19"/>
        <v>0</v>
      </c>
      <c r="AP27" s="10">
        <f t="shared" si="19"/>
        <v>0</v>
      </c>
      <c r="AQ27" s="7">
        <f t="shared" si="19"/>
        <v>0</v>
      </c>
      <c r="AR27" s="11">
        <f t="shared" si="19"/>
        <v>0</v>
      </c>
      <c r="AS27" s="10">
        <f t="shared" si="19"/>
        <v>0</v>
      </c>
      <c r="AT27" s="11">
        <f t="shared" si="19"/>
        <v>0</v>
      </c>
      <c r="AU27" s="10">
        <f t="shared" si="19"/>
        <v>0</v>
      </c>
      <c r="AV27" s="11">
        <f t="shared" si="19"/>
        <v>0</v>
      </c>
      <c r="AW27" s="10">
        <f t="shared" si="19"/>
        <v>0</v>
      </c>
      <c r="AX27" s="11">
        <f t="shared" si="19"/>
        <v>0</v>
      </c>
      <c r="AY27" s="10">
        <f t="shared" si="19"/>
        <v>0</v>
      </c>
      <c r="AZ27" s="11">
        <f t="shared" si="19"/>
        <v>0</v>
      </c>
      <c r="BA27" s="10">
        <f t="shared" si="19"/>
        <v>0</v>
      </c>
      <c r="BB27" s="11">
        <f t="shared" si="19"/>
        <v>0</v>
      </c>
      <c r="BC27" s="10">
        <f t="shared" si="19"/>
        <v>0</v>
      </c>
      <c r="BD27" s="7">
        <f t="shared" si="19"/>
        <v>0</v>
      </c>
      <c r="BE27" s="7">
        <f t="shared" si="19"/>
        <v>0</v>
      </c>
      <c r="BF27" s="11">
        <f t="shared" si="19"/>
        <v>0</v>
      </c>
      <c r="BG27" s="10">
        <f t="shared" si="19"/>
        <v>0</v>
      </c>
      <c r="BH27" s="11">
        <f t="shared" si="19"/>
        <v>0</v>
      </c>
      <c r="BI27" s="10">
        <f t="shared" si="19"/>
        <v>0</v>
      </c>
      <c r="BJ27" s="7">
        <f t="shared" si="19"/>
        <v>0</v>
      </c>
      <c r="BK27" s="11">
        <f t="shared" si="19"/>
        <v>0</v>
      </c>
      <c r="BL27" s="10">
        <f t="shared" si="19"/>
        <v>0</v>
      </c>
      <c r="BM27" s="11">
        <f t="shared" si="19"/>
        <v>0</v>
      </c>
      <c r="BN27" s="10">
        <f t="shared" si="19"/>
        <v>0</v>
      </c>
      <c r="BO27" s="11">
        <f t="shared" si="19"/>
        <v>0</v>
      </c>
      <c r="BP27" s="10">
        <f t="shared" si="19"/>
        <v>0</v>
      </c>
      <c r="BQ27" s="11">
        <f t="shared" si="19"/>
        <v>0</v>
      </c>
      <c r="BR27" s="10">
        <f t="shared" ref="BR27:CQ27" si="20">SUM(BR26:BR26)</f>
        <v>0</v>
      </c>
      <c r="BS27" s="11">
        <f t="shared" si="20"/>
        <v>0</v>
      </c>
      <c r="BT27" s="10">
        <f t="shared" si="20"/>
        <v>0</v>
      </c>
      <c r="BU27" s="11">
        <f t="shared" si="20"/>
        <v>0</v>
      </c>
      <c r="BV27" s="10">
        <f t="shared" si="20"/>
        <v>0</v>
      </c>
      <c r="BW27" s="7">
        <f t="shared" si="20"/>
        <v>0</v>
      </c>
      <c r="BX27" s="7">
        <f t="shared" si="20"/>
        <v>0</v>
      </c>
      <c r="BY27" s="11">
        <f t="shared" si="20"/>
        <v>0</v>
      </c>
      <c r="BZ27" s="10">
        <f t="shared" si="20"/>
        <v>0</v>
      </c>
      <c r="CA27" s="11">
        <f t="shared" si="20"/>
        <v>0</v>
      </c>
      <c r="CB27" s="10">
        <f t="shared" si="20"/>
        <v>0</v>
      </c>
      <c r="CC27" s="7">
        <f t="shared" si="20"/>
        <v>0</v>
      </c>
      <c r="CD27" s="11">
        <f t="shared" si="20"/>
        <v>0</v>
      </c>
      <c r="CE27" s="10">
        <f t="shared" si="20"/>
        <v>0</v>
      </c>
      <c r="CF27" s="11">
        <f t="shared" si="20"/>
        <v>0</v>
      </c>
      <c r="CG27" s="10">
        <f t="shared" si="20"/>
        <v>0</v>
      </c>
      <c r="CH27" s="11">
        <f t="shared" si="20"/>
        <v>0</v>
      </c>
      <c r="CI27" s="10">
        <f t="shared" si="20"/>
        <v>0</v>
      </c>
      <c r="CJ27" s="11">
        <f t="shared" si="20"/>
        <v>0</v>
      </c>
      <c r="CK27" s="10">
        <f t="shared" si="20"/>
        <v>0</v>
      </c>
      <c r="CL27" s="11">
        <f t="shared" si="20"/>
        <v>0</v>
      </c>
      <c r="CM27" s="10">
        <f t="shared" si="20"/>
        <v>0</v>
      </c>
      <c r="CN27" s="11">
        <f t="shared" si="20"/>
        <v>0</v>
      </c>
      <c r="CO27" s="10">
        <f t="shared" si="20"/>
        <v>0</v>
      </c>
      <c r="CP27" s="7">
        <f t="shared" si="20"/>
        <v>0</v>
      </c>
      <c r="CQ27" s="7">
        <f t="shared" si="20"/>
        <v>0</v>
      </c>
    </row>
    <row r="28" spans="1:95" ht="20.100000000000001" customHeight="1" x14ac:dyDescent="0.2">
      <c r="A28" s="19" t="s">
        <v>71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9"/>
      <c r="CQ28" s="13"/>
    </row>
    <row r="29" spans="1:95" x14ac:dyDescent="0.2">
      <c r="A29" s="6">
        <v>2</v>
      </c>
      <c r="B29" s="6">
        <v>1</v>
      </c>
      <c r="C29" s="6"/>
      <c r="D29" s="6"/>
      <c r="E29" s="3" t="s">
        <v>72</v>
      </c>
      <c r="F29" s="6">
        <f>$B$29*COUNTIF(T29:CO29,"e")</f>
        <v>1</v>
      </c>
      <c r="G29" s="6">
        <f>$B$29*COUNTIF(T29:CO29,"z")</f>
        <v>1</v>
      </c>
      <c r="H29" s="6">
        <f t="shared" ref="H29:H38" si="21">SUM(I29:P29)</f>
        <v>45</v>
      </c>
      <c r="I29" s="6">
        <f t="shared" ref="I29:I38" si="22">T29+AM29+BF29+BY29</f>
        <v>30</v>
      </c>
      <c r="J29" s="6">
        <f t="shared" ref="J29:J38" si="23">V29+AO29+BH29+CA29</f>
        <v>0</v>
      </c>
      <c r="K29" s="6">
        <f t="shared" ref="K29:K38" si="24">Y29+AR29+BK29+CD29</f>
        <v>15</v>
      </c>
      <c r="L29" s="6">
        <f t="shared" ref="L29:L38" si="25">AA29+AT29+BM29+CF29</f>
        <v>0</v>
      </c>
      <c r="M29" s="6">
        <f t="shared" ref="M29:M38" si="26">AC29+AV29+BO29+CH29</f>
        <v>0</v>
      </c>
      <c r="N29" s="6">
        <f t="shared" ref="N29:N38" si="27">AE29+AX29+BQ29+CJ29</f>
        <v>0</v>
      </c>
      <c r="O29" s="6">
        <f t="shared" ref="O29:O38" si="28">AG29+AZ29+BS29+CL29</f>
        <v>0</v>
      </c>
      <c r="P29" s="6">
        <f t="shared" ref="P29:P38" si="29">AI29+BB29+BU29+CN29</f>
        <v>0</v>
      </c>
      <c r="Q29" s="7">
        <f t="shared" ref="Q29:Q38" si="30">AL29+BE29+BX29+CQ29</f>
        <v>2</v>
      </c>
      <c r="R29" s="7">
        <f t="shared" ref="R29:R38" si="31">AK29+BD29+BW29+CP29</f>
        <v>0.8</v>
      </c>
      <c r="S29" s="7">
        <f>$B$29*1.9</f>
        <v>1.9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ref="AL29:AL38" si="32">X29+AK29</f>
        <v>0</v>
      </c>
      <c r="AM29" s="11">
        <f>$B$29*30</f>
        <v>30</v>
      </c>
      <c r="AN29" s="10" t="s">
        <v>61</v>
      </c>
      <c r="AO29" s="11"/>
      <c r="AP29" s="10"/>
      <c r="AQ29" s="7">
        <f>$B$29*1.2</f>
        <v>1.2</v>
      </c>
      <c r="AR29" s="11">
        <f>$B$29*15</f>
        <v>15</v>
      </c>
      <c r="AS29" s="10" t="s">
        <v>54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f>$B$29*0.8</f>
        <v>0.8</v>
      </c>
      <c r="BE29" s="7">
        <f t="shared" ref="BE29:BE38" si="33">AQ29+BD29</f>
        <v>2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ref="BX29:BX38" si="34">BJ29+BW29</f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ref="CQ29:CQ38" si="35">CC29+CP29</f>
        <v>0</v>
      </c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>COUNTIF(T30:CO30,"e")</f>
        <v>0</v>
      </c>
      <c r="G30" s="6">
        <f>COUNTIF(T30:CO30,"z")</f>
        <v>2</v>
      </c>
      <c r="H30" s="6">
        <f t="shared" si="21"/>
        <v>45</v>
      </c>
      <c r="I30" s="6">
        <f t="shared" si="22"/>
        <v>15</v>
      </c>
      <c r="J30" s="6">
        <f t="shared" si="23"/>
        <v>0</v>
      </c>
      <c r="K30" s="6">
        <f t="shared" si="24"/>
        <v>0</v>
      </c>
      <c r="L30" s="6">
        <f t="shared" si="25"/>
        <v>0</v>
      </c>
      <c r="M30" s="6">
        <f t="shared" si="26"/>
        <v>30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7">
        <f t="shared" si="30"/>
        <v>2</v>
      </c>
      <c r="R30" s="7">
        <f t="shared" si="31"/>
        <v>1.2</v>
      </c>
      <c r="S30" s="7">
        <v>2</v>
      </c>
      <c r="T30" s="11">
        <v>15</v>
      </c>
      <c r="U30" s="10" t="s">
        <v>54</v>
      </c>
      <c r="V30" s="11"/>
      <c r="W30" s="10"/>
      <c r="X30" s="7">
        <v>0.8</v>
      </c>
      <c r="Y30" s="11"/>
      <c r="Z30" s="10"/>
      <c r="AA30" s="11"/>
      <c r="AB30" s="10"/>
      <c r="AC30" s="11">
        <v>30</v>
      </c>
      <c r="AD30" s="10" t="s">
        <v>54</v>
      </c>
      <c r="AE30" s="11"/>
      <c r="AF30" s="10"/>
      <c r="AG30" s="11"/>
      <c r="AH30" s="10"/>
      <c r="AI30" s="11"/>
      <c r="AJ30" s="10"/>
      <c r="AK30" s="7">
        <v>1.2</v>
      </c>
      <c r="AL30" s="7">
        <f t="shared" si="32"/>
        <v>2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3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4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5"/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>COUNTIF(T31:CO31,"e")</f>
        <v>1</v>
      </c>
      <c r="G31" s="6">
        <f>COUNTIF(T31:CO31,"z")</f>
        <v>1</v>
      </c>
      <c r="H31" s="6">
        <f t="shared" si="21"/>
        <v>45</v>
      </c>
      <c r="I31" s="6">
        <f t="shared" si="22"/>
        <v>15</v>
      </c>
      <c r="J31" s="6">
        <f t="shared" si="23"/>
        <v>0</v>
      </c>
      <c r="K31" s="6">
        <f t="shared" si="24"/>
        <v>0</v>
      </c>
      <c r="L31" s="6">
        <f t="shared" si="25"/>
        <v>0</v>
      </c>
      <c r="M31" s="6">
        <f t="shared" si="26"/>
        <v>30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7">
        <f t="shared" si="30"/>
        <v>2</v>
      </c>
      <c r="R31" s="7">
        <f t="shared" si="31"/>
        <v>1.2</v>
      </c>
      <c r="S31" s="7">
        <v>1.7</v>
      </c>
      <c r="T31" s="11">
        <v>15</v>
      </c>
      <c r="U31" s="10" t="s">
        <v>61</v>
      </c>
      <c r="V31" s="11"/>
      <c r="W31" s="10"/>
      <c r="X31" s="7">
        <v>0.8</v>
      </c>
      <c r="Y31" s="11"/>
      <c r="Z31" s="10"/>
      <c r="AA31" s="11"/>
      <c r="AB31" s="10"/>
      <c r="AC31" s="11">
        <v>30</v>
      </c>
      <c r="AD31" s="10" t="s">
        <v>54</v>
      </c>
      <c r="AE31" s="11"/>
      <c r="AF31" s="10"/>
      <c r="AG31" s="11"/>
      <c r="AH31" s="10"/>
      <c r="AI31" s="11"/>
      <c r="AJ31" s="10"/>
      <c r="AK31" s="7">
        <v>1.2</v>
      </c>
      <c r="AL31" s="7">
        <f t="shared" si="32"/>
        <v>2</v>
      </c>
      <c r="AM31" s="11"/>
      <c r="AN31" s="10"/>
      <c r="AO31" s="11"/>
      <c r="AP31" s="10"/>
      <c r="AQ31" s="7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3"/>
        <v>0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4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5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>COUNTIF(T32:CO32,"e")</f>
        <v>0</v>
      </c>
      <c r="G32" s="6">
        <f>COUNTIF(T32:CO32,"z")</f>
        <v>2</v>
      </c>
      <c r="H32" s="6">
        <f t="shared" si="21"/>
        <v>45</v>
      </c>
      <c r="I32" s="6">
        <f t="shared" si="22"/>
        <v>30</v>
      </c>
      <c r="J32" s="6">
        <f t="shared" si="23"/>
        <v>0</v>
      </c>
      <c r="K32" s="6">
        <f t="shared" si="24"/>
        <v>0</v>
      </c>
      <c r="L32" s="6">
        <f t="shared" si="25"/>
        <v>0</v>
      </c>
      <c r="M32" s="6">
        <f t="shared" si="26"/>
        <v>15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7">
        <f t="shared" si="30"/>
        <v>3</v>
      </c>
      <c r="R32" s="7">
        <f t="shared" si="31"/>
        <v>1</v>
      </c>
      <c r="S32" s="7">
        <v>2.6</v>
      </c>
      <c r="T32" s="11">
        <v>30</v>
      </c>
      <c r="U32" s="10" t="s">
        <v>54</v>
      </c>
      <c r="V32" s="11"/>
      <c r="W32" s="10"/>
      <c r="X32" s="7">
        <v>2</v>
      </c>
      <c r="Y32" s="11"/>
      <c r="Z32" s="10"/>
      <c r="AA32" s="11"/>
      <c r="AB32" s="10"/>
      <c r="AC32" s="11">
        <v>15</v>
      </c>
      <c r="AD32" s="10" t="s">
        <v>54</v>
      </c>
      <c r="AE32" s="11"/>
      <c r="AF32" s="10"/>
      <c r="AG32" s="11"/>
      <c r="AH32" s="10"/>
      <c r="AI32" s="11"/>
      <c r="AJ32" s="10"/>
      <c r="AK32" s="7">
        <v>1</v>
      </c>
      <c r="AL32" s="7">
        <f t="shared" si="32"/>
        <v>3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3"/>
        <v>0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4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5"/>
        <v>0</v>
      </c>
    </row>
    <row r="33" spans="1:95" x14ac:dyDescent="0.2">
      <c r="A33" s="6">
        <v>3</v>
      </c>
      <c r="B33" s="6">
        <v>1</v>
      </c>
      <c r="C33" s="6"/>
      <c r="D33" s="6"/>
      <c r="E33" s="3" t="s">
        <v>79</v>
      </c>
      <c r="F33" s="6">
        <f>$B$33*COUNTIF(T33:CO33,"e")</f>
        <v>1</v>
      </c>
      <c r="G33" s="6">
        <f>$B$33*COUNTIF(T33:CO33,"z")</f>
        <v>1</v>
      </c>
      <c r="H33" s="6">
        <f t="shared" si="21"/>
        <v>60</v>
      </c>
      <c r="I33" s="6">
        <f t="shared" si="22"/>
        <v>30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30</v>
      </c>
      <c r="N33" s="6">
        <f t="shared" si="27"/>
        <v>0</v>
      </c>
      <c r="O33" s="6">
        <f t="shared" si="28"/>
        <v>0</v>
      </c>
      <c r="P33" s="6">
        <f t="shared" si="29"/>
        <v>0</v>
      </c>
      <c r="Q33" s="7">
        <f t="shared" si="30"/>
        <v>3</v>
      </c>
      <c r="R33" s="7">
        <f t="shared" si="31"/>
        <v>1.5</v>
      </c>
      <c r="S33" s="7">
        <f>$B$33*2.1</f>
        <v>2.1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2"/>
        <v>0</v>
      </c>
      <c r="AM33" s="11">
        <f>$B$33*30</f>
        <v>30</v>
      </c>
      <c r="AN33" s="10" t="s">
        <v>61</v>
      </c>
      <c r="AO33" s="11"/>
      <c r="AP33" s="10"/>
      <c r="AQ33" s="7">
        <f>$B$33*1.5</f>
        <v>1.5</v>
      </c>
      <c r="AR33" s="11"/>
      <c r="AS33" s="10"/>
      <c r="AT33" s="11"/>
      <c r="AU33" s="10"/>
      <c r="AV33" s="11">
        <f>$B$33*30</f>
        <v>30</v>
      </c>
      <c r="AW33" s="10" t="s">
        <v>54</v>
      </c>
      <c r="AX33" s="11"/>
      <c r="AY33" s="10"/>
      <c r="AZ33" s="11"/>
      <c r="BA33" s="10"/>
      <c r="BB33" s="11"/>
      <c r="BC33" s="10"/>
      <c r="BD33" s="7">
        <f>$B$33*1.5</f>
        <v>1.5</v>
      </c>
      <c r="BE33" s="7">
        <f t="shared" si="33"/>
        <v>3</v>
      </c>
      <c r="BF33" s="11"/>
      <c r="BG33" s="10"/>
      <c r="BH33" s="11"/>
      <c r="BI33" s="10"/>
      <c r="BJ33" s="7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4"/>
        <v>0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5"/>
        <v>0</v>
      </c>
    </row>
    <row r="34" spans="1:95" x14ac:dyDescent="0.2">
      <c r="A34" s="6"/>
      <c r="B34" s="6"/>
      <c r="C34" s="6"/>
      <c r="D34" s="6" t="s">
        <v>80</v>
      </c>
      <c r="E34" s="3" t="s">
        <v>81</v>
      </c>
      <c r="F34" s="6">
        <f>COUNTIF(T34:CO34,"e")</f>
        <v>0</v>
      </c>
      <c r="G34" s="6">
        <f>COUNTIF(T34:CO34,"z")</f>
        <v>2</v>
      </c>
      <c r="H34" s="6">
        <f t="shared" si="21"/>
        <v>30</v>
      </c>
      <c r="I34" s="6">
        <f t="shared" si="22"/>
        <v>15</v>
      </c>
      <c r="J34" s="6">
        <f t="shared" si="23"/>
        <v>15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0</v>
      </c>
      <c r="P34" s="6">
        <f t="shared" si="29"/>
        <v>0</v>
      </c>
      <c r="Q34" s="7">
        <f t="shared" si="30"/>
        <v>2</v>
      </c>
      <c r="R34" s="7">
        <f t="shared" si="31"/>
        <v>0</v>
      </c>
      <c r="S34" s="7">
        <v>1.6</v>
      </c>
      <c r="T34" s="11">
        <v>15</v>
      </c>
      <c r="U34" s="10" t="s">
        <v>54</v>
      </c>
      <c r="V34" s="11">
        <v>15</v>
      </c>
      <c r="W34" s="10" t="s">
        <v>54</v>
      </c>
      <c r="X34" s="7">
        <v>2</v>
      </c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2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3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4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5"/>
        <v>0</v>
      </c>
    </row>
    <row r="35" spans="1:95" x14ac:dyDescent="0.2">
      <c r="A35" s="6">
        <v>4</v>
      </c>
      <c r="B35" s="6">
        <v>1</v>
      </c>
      <c r="C35" s="6"/>
      <c r="D35" s="6"/>
      <c r="E35" s="3" t="s">
        <v>82</v>
      </c>
      <c r="F35" s="6">
        <f>$B$35*COUNTIF(T35:CO35,"e")</f>
        <v>1</v>
      </c>
      <c r="G35" s="6">
        <f>$B$35*COUNTIF(T35:CO35,"z")</f>
        <v>1</v>
      </c>
      <c r="H35" s="6">
        <f t="shared" si="21"/>
        <v>45</v>
      </c>
      <c r="I35" s="6">
        <f t="shared" si="22"/>
        <v>15</v>
      </c>
      <c r="J35" s="6">
        <f t="shared" si="23"/>
        <v>0</v>
      </c>
      <c r="K35" s="6">
        <f t="shared" si="24"/>
        <v>30</v>
      </c>
      <c r="L35" s="6">
        <f t="shared" si="25"/>
        <v>0</v>
      </c>
      <c r="M35" s="6">
        <f t="shared" si="26"/>
        <v>0</v>
      </c>
      <c r="N35" s="6">
        <f t="shared" si="27"/>
        <v>0</v>
      </c>
      <c r="O35" s="6">
        <f t="shared" si="28"/>
        <v>0</v>
      </c>
      <c r="P35" s="6">
        <f t="shared" si="29"/>
        <v>0</v>
      </c>
      <c r="Q35" s="7">
        <f t="shared" si="30"/>
        <v>2</v>
      </c>
      <c r="R35" s="7">
        <f t="shared" si="31"/>
        <v>1.2</v>
      </c>
      <c r="S35" s="7">
        <f>$B$35*1.5</f>
        <v>1.5</v>
      </c>
      <c r="T35" s="11"/>
      <c r="U35" s="10"/>
      <c r="V35" s="11"/>
      <c r="W35" s="10"/>
      <c r="X35" s="7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2"/>
        <v>0</v>
      </c>
      <c r="AM35" s="11">
        <f>$B$35*15</f>
        <v>15</v>
      </c>
      <c r="AN35" s="10" t="s">
        <v>61</v>
      </c>
      <c r="AO35" s="11"/>
      <c r="AP35" s="10"/>
      <c r="AQ35" s="7">
        <f>$B$35*0.8</f>
        <v>0.8</v>
      </c>
      <c r="AR35" s="11">
        <f>$B$35*30</f>
        <v>30</v>
      </c>
      <c r="AS35" s="10" t="s">
        <v>54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>
        <f>$B$35*1.2</f>
        <v>1.2</v>
      </c>
      <c r="BE35" s="7">
        <f t="shared" si="33"/>
        <v>2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4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5"/>
        <v>0</v>
      </c>
    </row>
    <row r="36" spans="1:95" x14ac:dyDescent="0.2">
      <c r="A36" s="6"/>
      <c r="B36" s="6"/>
      <c r="C36" s="6"/>
      <c r="D36" s="6" t="s">
        <v>83</v>
      </c>
      <c r="E36" s="3" t="s">
        <v>84</v>
      </c>
      <c r="F36" s="6">
        <f>COUNTIF(T36:CO36,"e")</f>
        <v>0</v>
      </c>
      <c r="G36" s="6">
        <f>COUNTIF(T36:CO36,"z")</f>
        <v>2</v>
      </c>
      <c r="H36" s="6">
        <f t="shared" si="21"/>
        <v>45</v>
      </c>
      <c r="I36" s="6">
        <f t="shared" si="22"/>
        <v>30</v>
      </c>
      <c r="J36" s="6">
        <f t="shared" si="23"/>
        <v>0</v>
      </c>
      <c r="K36" s="6">
        <f t="shared" si="24"/>
        <v>15</v>
      </c>
      <c r="L36" s="6">
        <f t="shared" si="25"/>
        <v>0</v>
      </c>
      <c r="M36" s="6">
        <f t="shared" si="26"/>
        <v>0</v>
      </c>
      <c r="N36" s="6">
        <f t="shared" si="27"/>
        <v>0</v>
      </c>
      <c r="O36" s="6">
        <f t="shared" si="28"/>
        <v>0</v>
      </c>
      <c r="P36" s="6">
        <f t="shared" si="29"/>
        <v>0</v>
      </c>
      <c r="Q36" s="7">
        <f t="shared" si="30"/>
        <v>2</v>
      </c>
      <c r="R36" s="7">
        <f t="shared" si="31"/>
        <v>0.8</v>
      </c>
      <c r="S36" s="7">
        <v>1.6</v>
      </c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2"/>
        <v>0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3"/>
        <v>0</v>
      </c>
      <c r="BF36" s="11">
        <v>30</v>
      </c>
      <c r="BG36" s="10" t="s">
        <v>54</v>
      </c>
      <c r="BH36" s="11"/>
      <c r="BI36" s="10"/>
      <c r="BJ36" s="7">
        <v>1.2</v>
      </c>
      <c r="BK36" s="11">
        <v>15</v>
      </c>
      <c r="BL36" s="10" t="s">
        <v>54</v>
      </c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>
        <v>0.8</v>
      </c>
      <c r="BX36" s="7">
        <f t="shared" si="34"/>
        <v>2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5"/>
        <v>0</v>
      </c>
    </row>
    <row r="37" spans="1:95" x14ac:dyDescent="0.2">
      <c r="A37" s="6">
        <v>7</v>
      </c>
      <c r="B37" s="6">
        <v>1</v>
      </c>
      <c r="C37" s="6"/>
      <c r="D37" s="6"/>
      <c r="E37" s="3" t="s">
        <v>85</v>
      </c>
      <c r="F37" s="6">
        <f>$B$37*COUNTIF(T37:CO37,"e")</f>
        <v>0</v>
      </c>
      <c r="G37" s="6">
        <f>$B$37*COUNTIF(T37:CO37,"z")</f>
        <v>2</v>
      </c>
      <c r="H37" s="6">
        <f t="shared" si="21"/>
        <v>45</v>
      </c>
      <c r="I37" s="6">
        <f t="shared" si="22"/>
        <v>30</v>
      </c>
      <c r="J37" s="6">
        <f t="shared" si="23"/>
        <v>0</v>
      </c>
      <c r="K37" s="6">
        <f t="shared" si="24"/>
        <v>0</v>
      </c>
      <c r="L37" s="6">
        <f t="shared" si="25"/>
        <v>0</v>
      </c>
      <c r="M37" s="6">
        <f t="shared" si="26"/>
        <v>15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7">
        <f t="shared" si="30"/>
        <v>2</v>
      </c>
      <c r="R37" s="7">
        <f t="shared" si="31"/>
        <v>0.8</v>
      </c>
      <c r="S37" s="7">
        <f>$B$37*1.8</f>
        <v>1.8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2"/>
        <v>0</v>
      </c>
      <c r="AM37" s="11">
        <f>$B$37*30</f>
        <v>30</v>
      </c>
      <c r="AN37" s="10" t="s">
        <v>54</v>
      </c>
      <c r="AO37" s="11"/>
      <c r="AP37" s="10"/>
      <c r="AQ37" s="7">
        <f>$B$37*1.2</f>
        <v>1.2</v>
      </c>
      <c r="AR37" s="11"/>
      <c r="AS37" s="10"/>
      <c r="AT37" s="11"/>
      <c r="AU37" s="10"/>
      <c r="AV37" s="11">
        <f>$B$37*15</f>
        <v>15</v>
      </c>
      <c r="AW37" s="10" t="s">
        <v>54</v>
      </c>
      <c r="AX37" s="11"/>
      <c r="AY37" s="10"/>
      <c r="AZ37" s="11"/>
      <c r="BA37" s="10"/>
      <c r="BB37" s="11"/>
      <c r="BC37" s="10"/>
      <c r="BD37" s="7">
        <f>$B$37*0.8</f>
        <v>0.8</v>
      </c>
      <c r="BE37" s="7">
        <f t="shared" si="33"/>
        <v>2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4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5"/>
        <v>0</v>
      </c>
    </row>
    <row r="38" spans="1:95" x14ac:dyDescent="0.2">
      <c r="A38" s="6">
        <v>10</v>
      </c>
      <c r="B38" s="6">
        <v>1</v>
      </c>
      <c r="C38" s="6"/>
      <c r="D38" s="6"/>
      <c r="E38" s="3" t="s">
        <v>86</v>
      </c>
      <c r="F38" s="6">
        <f>$B$38*COUNTIF(T38:CO38,"e")</f>
        <v>0</v>
      </c>
      <c r="G38" s="6">
        <f>$B$38*COUNTIF(T38:CO38,"z")</f>
        <v>2</v>
      </c>
      <c r="H38" s="6">
        <f t="shared" si="21"/>
        <v>30</v>
      </c>
      <c r="I38" s="6">
        <f t="shared" si="22"/>
        <v>15</v>
      </c>
      <c r="J38" s="6">
        <f t="shared" si="23"/>
        <v>15</v>
      </c>
      <c r="K38" s="6">
        <f t="shared" si="24"/>
        <v>0</v>
      </c>
      <c r="L38" s="6">
        <f t="shared" si="25"/>
        <v>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7">
        <f t="shared" si="30"/>
        <v>3</v>
      </c>
      <c r="R38" s="7">
        <f t="shared" si="31"/>
        <v>0</v>
      </c>
      <c r="S38" s="7">
        <f>$B$38*1</f>
        <v>1</v>
      </c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2"/>
        <v>0</v>
      </c>
      <c r="AM38" s="11">
        <f>$B$38*15</f>
        <v>15</v>
      </c>
      <c r="AN38" s="10" t="s">
        <v>54</v>
      </c>
      <c r="AO38" s="11">
        <f>$B$38*15</f>
        <v>15</v>
      </c>
      <c r="AP38" s="10" t="s">
        <v>54</v>
      </c>
      <c r="AQ38" s="7">
        <f>$B$38*3</f>
        <v>3</v>
      </c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3"/>
        <v>3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4"/>
        <v>0</v>
      </c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5"/>
        <v>0</v>
      </c>
    </row>
    <row r="39" spans="1:95" ht="15.95" customHeight="1" x14ac:dyDescent="0.2">
      <c r="A39" s="6"/>
      <c r="B39" s="6"/>
      <c r="C39" s="6"/>
      <c r="D39" s="6"/>
      <c r="E39" s="6" t="s">
        <v>67</v>
      </c>
      <c r="F39" s="6">
        <f t="shared" ref="F39:AK39" si="36">SUM(F29:F38)</f>
        <v>4</v>
      </c>
      <c r="G39" s="6">
        <f t="shared" si="36"/>
        <v>16</v>
      </c>
      <c r="H39" s="6">
        <f t="shared" si="36"/>
        <v>435</v>
      </c>
      <c r="I39" s="6">
        <f t="shared" si="36"/>
        <v>225</v>
      </c>
      <c r="J39" s="6">
        <f t="shared" si="36"/>
        <v>30</v>
      </c>
      <c r="K39" s="6">
        <f t="shared" si="36"/>
        <v>60</v>
      </c>
      <c r="L39" s="6">
        <f t="shared" si="36"/>
        <v>0</v>
      </c>
      <c r="M39" s="6">
        <f t="shared" si="36"/>
        <v>120</v>
      </c>
      <c r="N39" s="6">
        <f t="shared" si="36"/>
        <v>0</v>
      </c>
      <c r="O39" s="6">
        <f t="shared" si="36"/>
        <v>0</v>
      </c>
      <c r="P39" s="6">
        <f t="shared" si="36"/>
        <v>0</v>
      </c>
      <c r="Q39" s="7">
        <f t="shared" si="36"/>
        <v>23</v>
      </c>
      <c r="R39" s="7">
        <f t="shared" si="36"/>
        <v>8.5</v>
      </c>
      <c r="S39" s="7">
        <f t="shared" si="36"/>
        <v>17.799999999999997</v>
      </c>
      <c r="T39" s="11">
        <f t="shared" si="36"/>
        <v>75</v>
      </c>
      <c r="U39" s="10">
        <f t="shared" si="36"/>
        <v>0</v>
      </c>
      <c r="V39" s="11">
        <f t="shared" si="36"/>
        <v>15</v>
      </c>
      <c r="W39" s="10">
        <f t="shared" si="36"/>
        <v>0</v>
      </c>
      <c r="X39" s="7">
        <f t="shared" si="36"/>
        <v>5.6</v>
      </c>
      <c r="Y39" s="11">
        <f t="shared" si="36"/>
        <v>0</v>
      </c>
      <c r="Z39" s="10">
        <f t="shared" si="36"/>
        <v>0</v>
      </c>
      <c r="AA39" s="11">
        <f t="shared" si="36"/>
        <v>0</v>
      </c>
      <c r="AB39" s="10">
        <f t="shared" si="36"/>
        <v>0</v>
      </c>
      <c r="AC39" s="11">
        <f t="shared" si="36"/>
        <v>75</v>
      </c>
      <c r="AD39" s="10">
        <f t="shared" si="36"/>
        <v>0</v>
      </c>
      <c r="AE39" s="11">
        <f t="shared" si="36"/>
        <v>0</v>
      </c>
      <c r="AF39" s="10">
        <f t="shared" si="36"/>
        <v>0</v>
      </c>
      <c r="AG39" s="11">
        <f t="shared" si="36"/>
        <v>0</v>
      </c>
      <c r="AH39" s="10">
        <f t="shared" si="36"/>
        <v>0</v>
      </c>
      <c r="AI39" s="11">
        <f t="shared" si="36"/>
        <v>0</v>
      </c>
      <c r="AJ39" s="10">
        <f t="shared" si="36"/>
        <v>0</v>
      </c>
      <c r="AK39" s="7">
        <f t="shared" si="36"/>
        <v>3.4</v>
      </c>
      <c r="AL39" s="7">
        <f t="shared" ref="AL39:BQ39" si="37">SUM(AL29:AL38)</f>
        <v>9</v>
      </c>
      <c r="AM39" s="11">
        <f t="shared" si="37"/>
        <v>120</v>
      </c>
      <c r="AN39" s="10">
        <f t="shared" si="37"/>
        <v>0</v>
      </c>
      <c r="AO39" s="11">
        <f t="shared" si="37"/>
        <v>15</v>
      </c>
      <c r="AP39" s="10">
        <f t="shared" si="37"/>
        <v>0</v>
      </c>
      <c r="AQ39" s="7">
        <f t="shared" si="37"/>
        <v>7.7</v>
      </c>
      <c r="AR39" s="11">
        <f t="shared" si="37"/>
        <v>45</v>
      </c>
      <c r="AS39" s="10">
        <f t="shared" si="37"/>
        <v>0</v>
      </c>
      <c r="AT39" s="11">
        <f t="shared" si="37"/>
        <v>0</v>
      </c>
      <c r="AU39" s="10">
        <f t="shared" si="37"/>
        <v>0</v>
      </c>
      <c r="AV39" s="11">
        <f t="shared" si="37"/>
        <v>45</v>
      </c>
      <c r="AW39" s="10">
        <f t="shared" si="37"/>
        <v>0</v>
      </c>
      <c r="AX39" s="11">
        <f t="shared" si="37"/>
        <v>0</v>
      </c>
      <c r="AY39" s="10">
        <f t="shared" si="37"/>
        <v>0</v>
      </c>
      <c r="AZ39" s="11">
        <f t="shared" si="37"/>
        <v>0</v>
      </c>
      <c r="BA39" s="10">
        <f t="shared" si="37"/>
        <v>0</v>
      </c>
      <c r="BB39" s="11">
        <f t="shared" si="37"/>
        <v>0</v>
      </c>
      <c r="BC39" s="10">
        <f t="shared" si="37"/>
        <v>0</v>
      </c>
      <c r="BD39" s="7">
        <f t="shared" si="37"/>
        <v>4.3</v>
      </c>
      <c r="BE39" s="7">
        <f t="shared" si="37"/>
        <v>12</v>
      </c>
      <c r="BF39" s="11">
        <f t="shared" si="37"/>
        <v>30</v>
      </c>
      <c r="BG39" s="10">
        <f t="shared" si="37"/>
        <v>0</v>
      </c>
      <c r="BH39" s="11">
        <f t="shared" si="37"/>
        <v>0</v>
      </c>
      <c r="BI39" s="10">
        <f t="shared" si="37"/>
        <v>0</v>
      </c>
      <c r="BJ39" s="7">
        <f t="shared" si="37"/>
        <v>1.2</v>
      </c>
      <c r="BK39" s="11">
        <f t="shared" si="37"/>
        <v>15</v>
      </c>
      <c r="BL39" s="10">
        <f t="shared" si="37"/>
        <v>0</v>
      </c>
      <c r="BM39" s="11">
        <f t="shared" si="37"/>
        <v>0</v>
      </c>
      <c r="BN39" s="10">
        <f t="shared" si="37"/>
        <v>0</v>
      </c>
      <c r="BO39" s="11">
        <f t="shared" si="37"/>
        <v>0</v>
      </c>
      <c r="BP39" s="10">
        <f t="shared" si="37"/>
        <v>0</v>
      </c>
      <c r="BQ39" s="11">
        <f t="shared" si="37"/>
        <v>0</v>
      </c>
      <c r="BR39" s="10">
        <f t="shared" ref="BR39:CQ39" si="38">SUM(BR29:BR38)</f>
        <v>0</v>
      </c>
      <c r="BS39" s="11">
        <f t="shared" si="38"/>
        <v>0</v>
      </c>
      <c r="BT39" s="10">
        <f t="shared" si="38"/>
        <v>0</v>
      </c>
      <c r="BU39" s="11">
        <f t="shared" si="38"/>
        <v>0</v>
      </c>
      <c r="BV39" s="10">
        <f t="shared" si="38"/>
        <v>0</v>
      </c>
      <c r="BW39" s="7">
        <f t="shared" si="38"/>
        <v>0.8</v>
      </c>
      <c r="BX39" s="7">
        <f t="shared" si="38"/>
        <v>2</v>
      </c>
      <c r="BY39" s="11">
        <f t="shared" si="38"/>
        <v>0</v>
      </c>
      <c r="BZ39" s="10">
        <f t="shared" si="38"/>
        <v>0</v>
      </c>
      <c r="CA39" s="11">
        <f t="shared" si="38"/>
        <v>0</v>
      </c>
      <c r="CB39" s="10">
        <f t="shared" si="38"/>
        <v>0</v>
      </c>
      <c r="CC39" s="7">
        <f t="shared" si="38"/>
        <v>0</v>
      </c>
      <c r="CD39" s="11">
        <f t="shared" si="38"/>
        <v>0</v>
      </c>
      <c r="CE39" s="10">
        <f t="shared" si="38"/>
        <v>0</v>
      </c>
      <c r="CF39" s="11">
        <f t="shared" si="38"/>
        <v>0</v>
      </c>
      <c r="CG39" s="10">
        <f t="shared" si="38"/>
        <v>0</v>
      </c>
      <c r="CH39" s="11">
        <f t="shared" si="38"/>
        <v>0</v>
      </c>
      <c r="CI39" s="10">
        <f t="shared" si="38"/>
        <v>0</v>
      </c>
      <c r="CJ39" s="11">
        <f t="shared" si="38"/>
        <v>0</v>
      </c>
      <c r="CK39" s="10">
        <f t="shared" si="38"/>
        <v>0</v>
      </c>
      <c r="CL39" s="11">
        <f t="shared" si="38"/>
        <v>0</v>
      </c>
      <c r="CM39" s="10">
        <f t="shared" si="38"/>
        <v>0</v>
      </c>
      <c r="CN39" s="11">
        <f t="shared" si="38"/>
        <v>0</v>
      </c>
      <c r="CO39" s="10">
        <f t="shared" si="38"/>
        <v>0</v>
      </c>
      <c r="CP39" s="7">
        <f t="shared" si="38"/>
        <v>0</v>
      </c>
      <c r="CQ39" s="7">
        <f t="shared" si="38"/>
        <v>0</v>
      </c>
    </row>
    <row r="40" spans="1:95" ht="20.100000000000001" customHeight="1" x14ac:dyDescent="0.2">
      <c r="A40" s="19" t="s">
        <v>87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9"/>
      <c r="CQ40" s="13"/>
    </row>
    <row r="41" spans="1:95" x14ac:dyDescent="0.2">
      <c r="A41" s="6">
        <v>5</v>
      </c>
      <c r="B41" s="6">
        <v>1</v>
      </c>
      <c r="C41" s="6"/>
      <c r="D41" s="6"/>
      <c r="E41" s="3" t="s">
        <v>89</v>
      </c>
      <c r="F41" s="6">
        <f>$B$41*COUNTIF(T41:CO41,"e")</f>
        <v>0</v>
      </c>
      <c r="G41" s="6">
        <f>$B$41*COUNTIF(T41:CO41,"z")</f>
        <v>1</v>
      </c>
      <c r="H41" s="6">
        <f t="shared" ref="H41:H51" si="39">SUM(I41:P41)</f>
        <v>90</v>
      </c>
      <c r="I41" s="6">
        <f t="shared" ref="I41:I51" si="40">T41+AM41+BF41+BY41</f>
        <v>0</v>
      </c>
      <c r="J41" s="6">
        <f t="shared" ref="J41:J51" si="41">V41+AO41+BH41+CA41</f>
        <v>0</v>
      </c>
      <c r="K41" s="6">
        <f t="shared" ref="K41:K51" si="42">Y41+AR41+BK41+CD41</f>
        <v>0</v>
      </c>
      <c r="L41" s="6">
        <f t="shared" ref="L41:L51" si="43">AA41+AT41+BM41+CF41</f>
        <v>0</v>
      </c>
      <c r="M41" s="6">
        <f t="shared" ref="M41:M51" si="44">AC41+AV41+BO41+CH41</f>
        <v>90</v>
      </c>
      <c r="N41" s="6">
        <f t="shared" ref="N41:N51" si="45">AE41+AX41+BQ41+CJ41</f>
        <v>0</v>
      </c>
      <c r="O41" s="6">
        <f t="shared" ref="O41:O51" si="46">AG41+AZ41+BS41+CL41</f>
        <v>0</v>
      </c>
      <c r="P41" s="6">
        <f t="shared" ref="P41:P51" si="47">AI41+BB41+BU41+CN41</f>
        <v>0</v>
      </c>
      <c r="Q41" s="7">
        <f t="shared" ref="Q41:Q51" si="48">AL41+BE41+BX41+CQ41</f>
        <v>8</v>
      </c>
      <c r="R41" s="7">
        <f t="shared" ref="R41:R51" si="49">AK41+BD41+BW41+CP41</f>
        <v>8</v>
      </c>
      <c r="S41" s="7">
        <f>$B$41*3</f>
        <v>3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ref="AL41:AL51" si="50">X41+AK41</f>
        <v>0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>
        <f>$B$41*90</f>
        <v>90</v>
      </c>
      <c r="AW41" s="10" t="s">
        <v>54</v>
      </c>
      <c r="AX41" s="11"/>
      <c r="AY41" s="10"/>
      <c r="AZ41" s="11"/>
      <c r="BA41" s="10"/>
      <c r="BB41" s="11"/>
      <c r="BC41" s="10"/>
      <c r="BD41" s="7">
        <f>$B$41*8</f>
        <v>8</v>
      </c>
      <c r="BE41" s="7">
        <f t="shared" ref="BE41:BE51" si="51">AQ41+BD41</f>
        <v>8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ref="BX41:BX51" si="52">BJ41+BW41</f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ref="CQ41:CQ51" si="53">CC41+CP41</f>
        <v>0</v>
      </c>
    </row>
    <row r="42" spans="1:95" x14ac:dyDescent="0.2">
      <c r="A42" s="6"/>
      <c r="B42" s="6"/>
      <c r="C42" s="6"/>
      <c r="D42" s="6" t="s">
        <v>172</v>
      </c>
      <c r="E42" s="3" t="s">
        <v>173</v>
      </c>
      <c r="F42" s="6">
        <f>COUNTIF(T42:CO42,"e")</f>
        <v>1</v>
      </c>
      <c r="G42" s="6">
        <f>COUNTIF(T42:CO42,"z")</f>
        <v>1</v>
      </c>
      <c r="H42" s="6">
        <f t="shared" si="39"/>
        <v>60</v>
      </c>
      <c r="I42" s="6">
        <f t="shared" si="40"/>
        <v>30</v>
      </c>
      <c r="J42" s="6">
        <f t="shared" si="41"/>
        <v>0</v>
      </c>
      <c r="K42" s="6">
        <f t="shared" si="42"/>
        <v>0</v>
      </c>
      <c r="L42" s="6">
        <f t="shared" si="43"/>
        <v>0</v>
      </c>
      <c r="M42" s="6">
        <f t="shared" si="44"/>
        <v>30</v>
      </c>
      <c r="N42" s="6">
        <f t="shared" si="45"/>
        <v>0</v>
      </c>
      <c r="O42" s="6">
        <f t="shared" si="46"/>
        <v>0</v>
      </c>
      <c r="P42" s="6">
        <f t="shared" si="47"/>
        <v>0</v>
      </c>
      <c r="Q42" s="7">
        <f t="shared" si="48"/>
        <v>3</v>
      </c>
      <c r="R42" s="7">
        <f t="shared" si="49"/>
        <v>1.8</v>
      </c>
      <c r="S42" s="7">
        <v>3</v>
      </c>
      <c r="T42" s="11">
        <v>30</v>
      </c>
      <c r="U42" s="10" t="s">
        <v>61</v>
      </c>
      <c r="V42" s="11"/>
      <c r="W42" s="10"/>
      <c r="X42" s="7">
        <v>1.2</v>
      </c>
      <c r="Y42" s="11"/>
      <c r="Z42" s="10"/>
      <c r="AA42" s="11"/>
      <c r="AB42" s="10"/>
      <c r="AC42" s="11">
        <v>30</v>
      </c>
      <c r="AD42" s="10" t="s">
        <v>54</v>
      </c>
      <c r="AE42" s="11"/>
      <c r="AF42" s="10"/>
      <c r="AG42" s="11"/>
      <c r="AH42" s="10"/>
      <c r="AI42" s="11"/>
      <c r="AJ42" s="10"/>
      <c r="AK42" s="7">
        <v>1.8</v>
      </c>
      <c r="AL42" s="7">
        <f t="shared" si="50"/>
        <v>3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1"/>
        <v>0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2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3"/>
        <v>0</v>
      </c>
    </row>
    <row r="43" spans="1:95" x14ac:dyDescent="0.2">
      <c r="A43" s="6"/>
      <c r="B43" s="6"/>
      <c r="C43" s="6"/>
      <c r="D43" s="6" t="s">
        <v>174</v>
      </c>
      <c r="E43" s="3" t="s">
        <v>175</v>
      </c>
      <c r="F43" s="6">
        <f>COUNTIF(T43:CO43,"e")</f>
        <v>1</v>
      </c>
      <c r="G43" s="6">
        <f>COUNTIF(T43:CO43,"z")</f>
        <v>1</v>
      </c>
      <c r="H43" s="6">
        <f t="shared" si="39"/>
        <v>60</v>
      </c>
      <c r="I43" s="6">
        <f t="shared" si="40"/>
        <v>30</v>
      </c>
      <c r="J43" s="6">
        <f t="shared" si="41"/>
        <v>0</v>
      </c>
      <c r="K43" s="6">
        <f t="shared" si="42"/>
        <v>30</v>
      </c>
      <c r="L43" s="6">
        <f t="shared" si="43"/>
        <v>0</v>
      </c>
      <c r="M43" s="6">
        <f t="shared" si="44"/>
        <v>0</v>
      </c>
      <c r="N43" s="6">
        <f t="shared" si="45"/>
        <v>0</v>
      </c>
      <c r="O43" s="6">
        <f t="shared" si="46"/>
        <v>0</v>
      </c>
      <c r="P43" s="6">
        <f t="shared" si="47"/>
        <v>0</v>
      </c>
      <c r="Q43" s="7">
        <f t="shared" si="48"/>
        <v>3</v>
      </c>
      <c r="R43" s="7">
        <f t="shared" si="49"/>
        <v>1.8</v>
      </c>
      <c r="S43" s="7">
        <v>3</v>
      </c>
      <c r="T43" s="11">
        <v>30</v>
      </c>
      <c r="U43" s="10" t="s">
        <v>61</v>
      </c>
      <c r="V43" s="11"/>
      <c r="W43" s="10"/>
      <c r="X43" s="7">
        <v>1.2</v>
      </c>
      <c r="Y43" s="11">
        <v>30</v>
      </c>
      <c r="Z43" s="10" t="s">
        <v>54</v>
      </c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>
        <v>1.8</v>
      </c>
      <c r="AL43" s="7">
        <f t="shared" si="50"/>
        <v>3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1"/>
        <v>0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2"/>
        <v>0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3"/>
        <v>0</v>
      </c>
    </row>
    <row r="44" spans="1:95" x14ac:dyDescent="0.2">
      <c r="A44" s="6"/>
      <c r="B44" s="6"/>
      <c r="C44" s="6"/>
      <c r="D44" s="6" t="s">
        <v>176</v>
      </c>
      <c r="E44" s="3" t="s">
        <v>177</v>
      </c>
      <c r="F44" s="6">
        <f>COUNTIF(T44:CO44,"e")</f>
        <v>0</v>
      </c>
      <c r="G44" s="6">
        <f>COUNTIF(T44:CO44,"z")</f>
        <v>2</v>
      </c>
      <c r="H44" s="6">
        <f t="shared" si="39"/>
        <v>60</v>
      </c>
      <c r="I44" s="6">
        <f t="shared" si="40"/>
        <v>30</v>
      </c>
      <c r="J44" s="6">
        <f t="shared" si="41"/>
        <v>0</v>
      </c>
      <c r="K44" s="6">
        <f t="shared" si="42"/>
        <v>30</v>
      </c>
      <c r="L44" s="6">
        <f t="shared" si="43"/>
        <v>0</v>
      </c>
      <c r="M44" s="6">
        <f t="shared" si="44"/>
        <v>0</v>
      </c>
      <c r="N44" s="6">
        <f t="shared" si="45"/>
        <v>0</v>
      </c>
      <c r="O44" s="6">
        <f t="shared" si="46"/>
        <v>0</v>
      </c>
      <c r="P44" s="6">
        <f t="shared" si="47"/>
        <v>0</v>
      </c>
      <c r="Q44" s="7">
        <f t="shared" si="48"/>
        <v>3</v>
      </c>
      <c r="R44" s="7">
        <f t="shared" si="49"/>
        <v>1.8</v>
      </c>
      <c r="S44" s="7">
        <v>3</v>
      </c>
      <c r="T44" s="11">
        <v>30</v>
      </c>
      <c r="U44" s="10" t="s">
        <v>54</v>
      </c>
      <c r="V44" s="11"/>
      <c r="W44" s="10"/>
      <c r="X44" s="7">
        <v>1.2</v>
      </c>
      <c r="Y44" s="11">
        <v>30</v>
      </c>
      <c r="Z44" s="10" t="s">
        <v>54</v>
      </c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>
        <v>1.8</v>
      </c>
      <c r="AL44" s="7">
        <f t="shared" si="50"/>
        <v>3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1"/>
        <v>0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2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3"/>
        <v>0</v>
      </c>
    </row>
    <row r="45" spans="1:95" x14ac:dyDescent="0.2">
      <c r="A45" s="6"/>
      <c r="B45" s="6"/>
      <c r="C45" s="6"/>
      <c r="D45" s="6" t="s">
        <v>178</v>
      </c>
      <c r="E45" s="3" t="s">
        <v>179</v>
      </c>
      <c r="F45" s="6">
        <f>COUNTIF(T45:CO45,"e")</f>
        <v>1</v>
      </c>
      <c r="G45" s="6">
        <f>COUNTIF(T45:CO45,"z")</f>
        <v>1</v>
      </c>
      <c r="H45" s="6">
        <f t="shared" si="39"/>
        <v>60</v>
      </c>
      <c r="I45" s="6">
        <f t="shared" si="40"/>
        <v>30</v>
      </c>
      <c r="J45" s="6">
        <f t="shared" si="41"/>
        <v>0</v>
      </c>
      <c r="K45" s="6">
        <f t="shared" si="42"/>
        <v>30</v>
      </c>
      <c r="L45" s="6">
        <f t="shared" si="43"/>
        <v>0</v>
      </c>
      <c r="M45" s="6">
        <f t="shared" si="44"/>
        <v>0</v>
      </c>
      <c r="N45" s="6">
        <f t="shared" si="45"/>
        <v>0</v>
      </c>
      <c r="O45" s="6">
        <f t="shared" si="46"/>
        <v>0</v>
      </c>
      <c r="P45" s="6">
        <f t="shared" si="47"/>
        <v>0</v>
      </c>
      <c r="Q45" s="7">
        <f t="shared" si="48"/>
        <v>3</v>
      </c>
      <c r="R45" s="7">
        <f t="shared" si="49"/>
        <v>1.5</v>
      </c>
      <c r="S45" s="7">
        <v>2.6</v>
      </c>
      <c r="T45" s="11">
        <v>30</v>
      </c>
      <c r="U45" s="10" t="s">
        <v>61</v>
      </c>
      <c r="V45" s="11"/>
      <c r="W45" s="10"/>
      <c r="X45" s="7">
        <v>1.5</v>
      </c>
      <c r="Y45" s="11">
        <v>30</v>
      </c>
      <c r="Z45" s="10" t="s">
        <v>54</v>
      </c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>
        <v>1.5</v>
      </c>
      <c r="AL45" s="7">
        <f t="shared" si="50"/>
        <v>3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1"/>
        <v>0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2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3"/>
        <v>0</v>
      </c>
    </row>
    <row r="46" spans="1:95" x14ac:dyDescent="0.2">
      <c r="A46" s="6"/>
      <c r="B46" s="6"/>
      <c r="C46" s="6"/>
      <c r="D46" s="6" t="s">
        <v>180</v>
      </c>
      <c r="E46" s="3" t="s">
        <v>181</v>
      </c>
      <c r="F46" s="6">
        <f>COUNTIF(T46:CO46,"e")</f>
        <v>0</v>
      </c>
      <c r="G46" s="6">
        <f>COUNTIF(T46:CO46,"z")</f>
        <v>2</v>
      </c>
      <c r="H46" s="6">
        <f t="shared" si="39"/>
        <v>30</v>
      </c>
      <c r="I46" s="6">
        <f t="shared" si="40"/>
        <v>15</v>
      </c>
      <c r="J46" s="6">
        <f t="shared" si="41"/>
        <v>0</v>
      </c>
      <c r="K46" s="6">
        <f t="shared" si="42"/>
        <v>15</v>
      </c>
      <c r="L46" s="6">
        <f t="shared" si="43"/>
        <v>0</v>
      </c>
      <c r="M46" s="6">
        <f t="shared" si="44"/>
        <v>0</v>
      </c>
      <c r="N46" s="6">
        <f t="shared" si="45"/>
        <v>0</v>
      </c>
      <c r="O46" s="6">
        <f t="shared" si="46"/>
        <v>0</v>
      </c>
      <c r="P46" s="6">
        <f t="shared" si="47"/>
        <v>0</v>
      </c>
      <c r="Q46" s="7">
        <f t="shared" si="48"/>
        <v>2</v>
      </c>
      <c r="R46" s="7">
        <f t="shared" si="49"/>
        <v>1</v>
      </c>
      <c r="S46" s="7">
        <v>1.5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0"/>
        <v>0</v>
      </c>
      <c r="AM46" s="11">
        <v>15</v>
      </c>
      <c r="AN46" s="10" t="s">
        <v>54</v>
      </c>
      <c r="AO46" s="11"/>
      <c r="AP46" s="10"/>
      <c r="AQ46" s="7">
        <v>1</v>
      </c>
      <c r="AR46" s="11">
        <v>15</v>
      </c>
      <c r="AS46" s="10" t="s">
        <v>54</v>
      </c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>
        <v>1</v>
      </c>
      <c r="BE46" s="7">
        <f t="shared" si="51"/>
        <v>2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2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3"/>
        <v>0</v>
      </c>
    </row>
    <row r="47" spans="1:95" x14ac:dyDescent="0.2">
      <c r="A47" s="6">
        <v>6</v>
      </c>
      <c r="B47" s="6">
        <v>1</v>
      </c>
      <c r="C47" s="6"/>
      <c r="D47" s="6"/>
      <c r="E47" s="3" t="s">
        <v>100</v>
      </c>
      <c r="F47" s="6">
        <f>$B$47*COUNTIF(T47:CO47,"e")</f>
        <v>0</v>
      </c>
      <c r="G47" s="6">
        <f>$B$47*COUNTIF(T47:CO47,"z")</f>
        <v>2</v>
      </c>
      <c r="H47" s="6">
        <f t="shared" si="39"/>
        <v>45</v>
      </c>
      <c r="I47" s="6">
        <f t="shared" si="40"/>
        <v>30</v>
      </c>
      <c r="J47" s="6">
        <f t="shared" si="41"/>
        <v>0</v>
      </c>
      <c r="K47" s="6">
        <f t="shared" si="42"/>
        <v>0</v>
      </c>
      <c r="L47" s="6">
        <f t="shared" si="43"/>
        <v>0</v>
      </c>
      <c r="M47" s="6">
        <f t="shared" si="44"/>
        <v>15</v>
      </c>
      <c r="N47" s="6">
        <f t="shared" si="45"/>
        <v>0</v>
      </c>
      <c r="O47" s="6">
        <f t="shared" si="46"/>
        <v>0</v>
      </c>
      <c r="P47" s="6">
        <f t="shared" si="47"/>
        <v>0</v>
      </c>
      <c r="Q47" s="7">
        <f t="shared" si="48"/>
        <v>2</v>
      </c>
      <c r="R47" s="7">
        <f t="shared" si="49"/>
        <v>0.8</v>
      </c>
      <c r="S47" s="7">
        <f>$B$47*1.8</f>
        <v>1.8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0"/>
        <v>0</v>
      </c>
      <c r="AM47" s="11">
        <f>$B$47*30</f>
        <v>30</v>
      </c>
      <c r="AN47" s="10" t="s">
        <v>54</v>
      </c>
      <c r="AO47" s="11"/>
      <c r="AP47" s="10"/>
      <c r="AQ47" s="7">
        <f>$B$47*1.2</f>
        <v>1.2</v>
      </c>
      <c r="AR47" s="11"/>
      <c r="AS47" s="10"/>
      <c r="AT47" s="11"/>
      <c r="AU47" s="10"/>
      <c r="AV47" s="11">
        <f>$B$47*15</f>
        <v>15</v>
      </c>
      <c r="AW47" s="10" t="s">
        <v>54</v>
      </c>
      <c r="AX47" s="11"/>
      <c r="AY47" s="10"/>
      <c r="AZ47" s="11"/>
      <c r="BA47" s="10"/>
      <c r="BB47" s="11"/>
      <c r="BC47" s="10"/>
      <c r="BD47" s="7">
        <f>$B$47*0.8</f>
        <v>0.8</v>
      </c>
      <c r="BE47" s="7">
        <f t="shared" si="51"/>
        <v>2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2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3"/>
        <v>0</v>
      </c>
    </row>
    <row r="48" spans="1:95" x14ac:dyDescent="0.2">
      <c r="A48" s="6">
        <v>8</v>
      </c>
      <c r="B48" s="6">
        <v>1</v>
      </c>
      <c r="C48" s="6"/>
      <c r="D48" s="6"/>
      <c r="E48" s="3" t="s">
        <v>101</v>
      </c>
      <c r="F48" s="6">
        <f>$B$48*COUNTIF(T48:CO48,"e")</f>
        <v>0</v>
      </c>
      <c r="G48" s="6">
        <f>$B$48*COUNTIF(T48:CO48,"z")</f>
        <v>2</v>
      </c>
      <c r="H48" s="6">
        <f t="shared" si="39"/>
        <v>45</v>
      </c>
      <c r="I48" s="6">
        <f t="shared" si="40"/>
        <v>30</v>
      </c>
      <c r="J48" s="6">
        <f t="shared" si="41"/>
        <v>0</v>
      </c>
      <c r="K48" s="6">
        <f t="shared" si="42"/>
        <v>15</v>
      </c>
      <c r="L48" s="6">
        <f t="shared" si="43"/>
        <v>0</v>
      </c>
      <c r="M48" s="6">
        <f t="shared" si="44"/>
        <v>0</v>
      </c>
      <c r="N48" s="6">
        <f t="shared" si="45"/>
        <v>0</v>
      </c>
      <c r="O48" s="6">
        <f t="shared" si="46"/>
        <v>0</v>
      </c>
      <c r="P48" s="6">
        <f t="shared" si="47"/>
        <v>0</v>
      </c>
      <c r="Q48" s="7">
        <f t="shared" si="48"/>
        <v>2</v>
      </c>
      <c r="R48" s="7">
        <f t="shared" si="49"/>
        <v>0.8</v>
      </c>
      <c r="S48" s="7">
        <f>$B$48*1.7</f>
        <v>1.7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0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1"/>
        <v>0</v>
      </c>
      <c r="BF48" s="11">
        <f>$B$48*30</f>
        <v>30</v>
      </c>
      <c r="BG48" s="10" t="s">
        <v>54</v>
      </c>
      <c r="BH48" s="11"/>
      <c r="BI48" s="10"/>
      <c r="BJ48" s="7">
        <f>$B$48*1.2</f>
        <v>1.2</v>
      </c>
      <c r="BK48" s="11">
        <f>$B$48*15</f>
        <v>15</v>
      </c>
      <c r="BL48" s="10" t="s">
        <v>54</v>
      </c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>
        <f>$B$48*0.8</f>
        <v>0.8</v>
      </c>
      <c r="BX48" s="7">
        <f t="shared" si="52"/>
        <v>2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3"/>
        <v>0</v>
      </c>
    </row>
    <row r="49" spans="1:95" x14ac:dyDescent="0.2">
      <c r="A49" s="6"/>
      <c r="B49" s="6"/>
      <c r="C49" s="6"/>
      <c r="D49" s="6" t="s">
        <v>182</v>
      </c>
      <c r="E49" s="3" t="s">
        <v>103</v>
      </c>
      <c r="F49" s="6">
        <f>COUNTIF(T49:CO49,"e")</f>
        <v>0</v>
      </c>
      <c r="G49" s="6">
        <f>COUNTIF(T49:CO49,"z")</f>
        <v>1</v>
      </c>
      <c r="H49" s="6">
        <f t="shared" si="39"/>
        <v>15</v>
      </c>
      <c r="I49" s="6">
        <f t="shared" si="40"/>
        <v>0</v>
      </c>
      <c r="J49" s="6">
        <f t="shared" si="41"/>
        <v>0</v>
      </c>
      <c r="K49" s="6">
        <f t="shared" si="42"/>
        <v>0</v>
      </c>
      <c r="L49" s="6">
        <f t="shared" si="43"/>
        <v>0</v>
      </c>
      <c r="M49" s="6">
        <f t="shared" si="44"/>
        <v>0</v>
      </c>
      <c r="N49" s="6">
        <f t="shared" si="45"/>
        <v>0</v>
      </c>
      <c r="O49" s="6">
        <f t="shared" si="46"/>
        <v>0</v>
      </c>
      <c r="P49" s="6">
        <f t="shared" si="47"/>
        <v>15</v>
      </c>
      <c r="Q49" s="7">
        <f t="shared" si="48"/>
        <v>1</v>
      </c>
      <c r="R49" s="7">
        <f t="shared" si="49"/>
        <v>1</v>
      </c>
      <c r="S49" s="7">
        <v>0.5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0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>
        <v>15</v>
      </c>
      <c r="BC49" s="10" t="s">
        <v>54</v>
      </c>
      <c r="BD49" s="7">
        <v>1</v>
      </c>
      <c r="BE49" s="7">
        <f t="shared" si="51"/>
        <v>1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2"/>
        <v>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3"/>
        <v>0</v>
      </c>
    </row>
    <row r="50" spans="1:95" x14ac:dyDescent="0.2">
      <c r="A50" s="6"/>
      <c r="B50" s="6"/>
      <c r="C50" s="6"/>
      <c r="D50" s="6" t="s">
        <v>183</v>
      </c>
      <c r="E50" s="3" t="s">
        <v>105</v>
      </c>
      <c r="F50" s="6">
        <f>COUNTIF(T50:CO50,"e")</f>
        <v>0</v>
      </c>
      <c r="G50" s="6">
        <f>COUNTIF(T50:CO50,"z")</f>
        <v>1</v>
      </c>
      <c r="H50" s="6">
        <f t="shared" si="39"/>
        <v>15</v>
      </c>
      <c r="I50" s="6">
        <f t="shared" si="40"/>
        <v>0</v>
      </c>
      <c r="J50" s="6">
        <f t="shared" si="41"/>
        <v>0</v>
      </c>
      <c r="K50" s="6">
        <f t="shared" si="42"/>
        <v>0</v>
      </c>
      <c r="L50" s="6">
        <f t="shared" si="43"/>
        <v>0</v>
      </c>
      <c r="M50" s="6">
        <f t="shared" si="44"/>
        <v>0</v>
      </c>
      <c r="N50" s="6">
        <f t="shared" si="45"/>
        <v>0</v>
      </c>
      <c r="O50" s="6">
        <f t="shared" si="46"/>
        <v>0</v>
      </c>
      <c r="P50" s="6">
        <f t="shared" si="47"/>
        <v>15</v>
      </c>
      <c r="Q50" s="7">
        <f t="shared" si="48"/>
        <v>1</v>
      </c>
      <c r="R50" s="7">
        <f t="shared" si="49"/>
        <v>1</v>
      </c>
      <c r="S50" s="7">
        <v>0.5</v>
      </c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0"/>
        <v>0</v>
      </c>
      <c r="AM50" s="11"/>
      <c r="AN50" s="10"/>
      <c r="AO50" s="11"/>
      <c r="AP50" s="10"/>
      <c r="AQ50" s="7"/>
      <c r="AR50" s="11"/>
      <c r="AS50" s="10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1"/>
        <v>0</v>
      </c>
      <c r="BF50" s="11"/>
      <c r="BG50" s="10"/>
      <c r="BH50" s="11"/>
      <c r="BI50" s="10"/>
      <c r="BJ50" s="7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>
        <v>15</v>
      </c>
      <c r="BV50" s="10" t="s">
        <v>54</v>
      </c>
      <c r="BW50" s="7">
        <v>1</v>
      </c>
      <c r="BX50" s="7">
        <f t="shared" si="52"/>
        <v>1</v>
      </c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3"/>
        <v>0</v>
      </c>
    </row>
    <row r="51" spans="1:95" x14ac:dyDescent="0.2">
      <c r="A51" s="6"/>
      <c r="B51" s="6"/>
      <c r="C51" s="6"/>
      <c r="D51" s="6" t="s">
        <v>184</v>
      </c>
      <c r="E51" s="3" t="s">
        <v>107</v>
      </c>
      <c r="F51" s="6">
        <f>COUNTIF(T51:CO51,"e")</f>
        <v>1</v>
      </c>
      <c r="G51" s="6">
        <f>COUNTIF(T51:CO51,"z")</f>
        <v>0</v>
      </c>
      <c r="H51" s="6">
        <f t="shared" si="39"/>
        <v>0</v>
      </c>
      <c r="I51" s="6">
        <f t="shared" si="40"/>
        <v>0</v>
      </c>
      <c r="J51" s="6">
        <f t="shared" si="41"/>
        <v>0</v>
      </c>
      <c r="K51" s="6">
        <f t="shared" si="42"/>
        <v>0</v>
      </c>
      <c r="L51" s="6">
        <f t="shared" si="43"/>
        <v>0</v>
      </c>
      <c r="M51" s="6">
        <f t="shared" si="44"/>
        <v>0</v>
      </c>
      <c r="N51" s="6">
        <f t="shared" si="45"/>
        <v>0</v>
      </c>
      <c r="O51" s="6">
        <f t="shared" si="46"/>
        <v>0</v>
      </c>
      <c r="P51" s="6">
        <f t="shared" si="47"/>
        <v>0</v>
      </c>
      <c r="Q51" s="7">
        <f t="shared" si="48"/>
        <v>20</v>
      </c>
      <c r="R51" s="7">
        <f t="shared" si="49"/>
        <v>20</v>
      </c>
      <c r="S51" s="7">
        <v>0.5</v>
      </c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0"/>
        <v>0</v>
      </c>
      <c r="AM51" s="11"/>
      <c r="AN51" s="10"/>
      <c r="AO51" s="11"/>
      <c r="AP51" s="10"/>
      <c r="AQ51" s="7"/>
      <c r="AR51" s="11"/>
      <c r="AS51" s="10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1"/>
        <v>0</v>
      </c>
      <c r="BF51" s="11"/>
      <c r="BG51" s="10"/>
      <c r="BH51" s="11"/>
      <c r="BI51" s="10"/>
      <c r="BJ51" s="7"/>
      <c r="BK51" s="11"/>
      <c r="BL51" s="10"/>
      <c r="BM51" s="11"/>
      <c r="BN51" s="10"/>
      <c r="BO51" s="11"/>
      <c r="BP51" s="10"/>
      <c r="BQ51" s="11">
        <v>0</v>
      </c>
      <c r="BR51" s="10" t="s">
        <v>61</v>
      </c>
      <c r="BS51" s="11"/>
      <c r="BT51" s="10"/>
      <c r="BU51" s="11"/>
      <c r="BV51" s="10"/>
      <c r="BW51" s="7">
        <v>20</v>
      </c>
      <c r="BX51" s="7">
        <f t="shared" si="52"/>
        <v>20</v>
      </c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3"/>
        <v>0</v>
      </c>
    </row>
    <row r="52" spans="1:95" ht="15.95" customHeight="1" x14ac:dyDescent="0.2">
      <c r="A52" s="6"/>
      <c r="B52" s="6"/>
      <c r="C52" s="6"/>
      <c r="D52" s="6"/>
      <c r="E52" s="6" t="s">
        <v>67</v>
      </c>
      <c r="F52" s="6">
        <f t="shared" ref="F52:AK52" si="54">SUM(F41:F51)</f>
        <v>4</v>
      </c>
      <c r="G52" s="6">
        <f t="shared" si="54"/>
        <v>14</v>
      </c>
      <c r="H52" s="6">
        <f t="shared" si="54"/>
        <v>480</v>
      </c>
      <c r="I52" s="6">
        <f t="shared" si="54"/>
        <v>195</v>
      </c>
      <c r="J52" s="6">
        <f t="shared" si="54"/>
        <v>0</v>
      </c>
      <c r="K52" s="6">
        <f t="shared" si="54"/>
        <v>120</v>
      </c>
      <c r="L52" s="6">
        <f t="shared" si="54"/>
        <v>0</v>
      </c>
      <c r="M52" s="6">
        <f t="shared" si="54"/>
        <v>135</v>
      </c>
      <c r="N52" s="6">
        <f t="shared" si="54"/>
        <v>0</v>
      </c>
      <c r="O52" s="6">
        <f t="shared" si="54"/>
        <v>0</v>
      </c>
      <c r="P52" s="6">
        <f t="shared" si="54"/>
        <v>30</v>
      </c>
      <c r="Q52" s="7">
        <f t="shared" si="54"/>
        <v>48</v>
      </c>
      <c r="R52" s="7">
        <f t="shared" si="54"/>
        <v>39.5</v>
      </c>
      <c r="S52" s="7">
        <f t="shared" si="54"/>
        <v>21.1</v>
      </c>
      <c r="T52" s="11">
        <f t="shared" si="54"/>
        <v>120</v>
      </c>
      <c r="U52" s="10">
        <f t="shared" si="54"/>
        <v>0</v>
      </c>
      <c r="V52" s="11">
        <f t="shared" si="54"/>
        <v>0</v>
      </c>
      <c r="W52" s="10">
        <f t="shared" si="54"/>
        <v>0</v>
      </c>
      <c r="X52" s="7">
        <f t="shared" si="54"/>
        <v>5.0999999999999996</v>
      </c>
      <c r="Y52" s="11">
        <f t="shared" si="54"/>
        <v>90</v>
      </c>
      <c r="Z52" s="10">
        <f t="shared" si="54"/>
        <v>0</v>
      </c>
      <c r="AA52" s="11">
        <f t="shared" si="54"/>
        <v>0</v>
      </c>
      <c r="AB52" s="10">
        <f t="shared" si="54"/>
        <v>0</v>
      </c>
      <c r="AC52" s="11">
        <f t="shared" si="54"/>
        <v>30</v>
      </c>
      <c r="AD52" s="10">
        <f t="shared" si="54"/>
        <v>0</v>
      </c>
      <c r="AE52" s="11">
        <f t="shared" si="54"/>
        <v>0</v>
      </c>
      <c r="AF52" s="10">
        <f t="shared" si="54"/>
        <v>0</v>
      </c>
      <c r="AG52" s="11">
        <f t="shared" si="54"/>
        <v>0</v>
      </c>
      <c r="AH52" s="10">
        <f t="shared" si="54"/>
        <v>0</v>
      </c>
      <c r="AI52" s="11">
        <f t="shared" si="54"/>
        <v>0</v>
      </c>
      <c r="AJ52" s="10">
        <f t="shared" si="54"/>
        <v>0</v>
      </c>
      <c r="AK52" s="7">
        <f t="shared" si="54"/>
        <v>6.9</v>
      </c>
      <c r="AL52" s="7">
        <f t="shared" ref="AL52:BQ52" si="55">SUM(AL41:AL51)</f>
        <v>12</v>
      </c>
      <c r="AM52" s="11">
        <f t="shared" si="55"/>
        <v>45</v>
      </c>
      <c r="AN52" s="10">
        <f t="shared" si="55"/>
        <v>0</v>
      </c>
      <c r="AO52" s="11">
        <f t="shared" si="55"/>
        <v>0</v>
      </c>
      <c r="AP52" s="10">
        <f t="shared" si="55"/>
        <v>0</v>
      </c>
      <c r="AQ52" s="7">
        <f t="shared" si="55"/>
        <v>2.2000000000000002</v>
      </c>
      <c r="AR52" s="11">
        <f t="shared" si="55"/>
        <v>15</v>
      </c>
      <c r="AS52" s="10">
        <f t="shared" si="55"/>
        <v>0</v>
      </c>
      <c r="AT52" s="11">
        <f t="shared" si="55"/>
        <v>0</v>
      </c>
      <c r="AU52" s="10">
        <f t="shared" si="55"/>
        <v>0</v>
      </c>
      <c r="AV52" s="11">
        <f t="shared" si="55"/>
        <v>105</v>
      </c>
      <c r="AW52" s="10">
        <f t="shared" si="55"/>
        <v>0</v>
      </c>
      <c r="AX52" s="11">
        <f t="shared" si="55"/>
        <v>0</v>
      </c>
      <c r="AY52" s="10">
        <f t="shared" si="55"/>
        <v>0</v>
      </c>
      <c r="AZ52" s="11">
        <f t="shared" si="55"/>
        <v>0</v>
      </c>
      <c r="BA52" s="10">
        <f t="shared" si="55"/>
        <v>0</v>
      </c>
      <c r="BB52" s="11">
        <f t="shared" si="55"/>
        <v>15</v>
      </c>
      <c r="BC52" s="10">
        <f t="shared" si="55"/>
        <v>0</v>
      </c>
      <c r="BD52" s="7">
        <f t="shared" si="55"/>
        <v>10.8</v>
      </c>
      <c r="BE52" s="7">
        <f t="shared" si="55"/>
        <v>13</v>
      </c>
      <c r="BF52" s="11">
        <f t="shared" si="55"/>
        <v>30</v>
      </c>
      <c r="BG52" s="10">
        <f t="shared" si="55"/>
        <v>0</v>
      </c>
      <c r="BH52" s="11">
        <f t="shared" si="55"/>
        <v>0</v>
      </c>
      <c r="BI52" s="10">
        <f t="shared" si="55"/>
        <v>0</v>
      </c>
      <c r="BJ52" s="7">
        <f t="shared" si="55"/>
        <v>1.2</v>
      </c>
      <c r="BK52" s="11">
        <f t="shared" si="55"/>
        <v>15</v>
      </c>
      <c r="BL52" s="10">
        <f t="shared" si="55"/>
        <v>0</v>
      </c>
      <c r="BM52" s="11">
        <f t="shared" si="55"/>
        <v>0</v>
      </c>
      <c r="BN52" s="10">
        <f t="shared" si="55"/>
        <v>0</v>
      </c>
      <c r="BO52" s="11">
        <f t="shared" si="55"/>
        <v>0</v>
      </c>
      <c r="BP52" s="10">
        <f t="shared" si="55"/>
        <v>0</v>
      </c>
      <c r="BQ52" s="11">
        <f t="shared" si="55"/>
        <v>0</v>
      </c>
      <c r="BR52" s="10">
        <f t="shared" ref="BR52:CQ52" si="56">SUM(BR41:BR51)</f>
        <v>0</v>
      </c>
      <c r="BS52" s="11">
        <f t="shared" si="56"/>
        <v>0</v>
      </c>
      <c r="BT52" s="10">
        <f t="shared" si="56"/>
        <v>0</v>
      </c>
      <c r="BU52" s="11">
        <f t="shared" si="56"/>
        <v>15</v>
      </c>
      <c r="BV52" s="10">
        <f t="shared" si="56"/>
        <v>0</v>
      </c>
      <c r="BW52" s="7">
        <f t="shared" si="56"/>
        <v>21.8</v>
      </c>
      <c r="BX52" s="7">
        <f t="shared" si="56"/>
        <v>23</v>
      </c>
      <c r="BY52" s="11">
        <f t="shared" si="56"/>
        <v>0</v>
      </c>
      <c r="BZ52" s="10">
        <f t="shared" si="56"/>
        <v>0</v>
      </c>
      <c r="CA52" s="11">
        <f t="shared" si="56"/>
        <v>0</v>
      </c>
      <c r="CB52" s="10">
        <f t="shared" si="56"/>
        <v>0</v>
      </c>
      <c r="CC52" s="7">
        <f t="shared" si="56"/>
        <v>0</v>
      </c>
      <c r="CD52" s="11">
        <f t="shared" si="56"/>
        <v>0</v>
      </c>
      <c r="CE52" s="10">
        <f t="shared" si="56"/>
        <v>0</v>
      </c>
      <c r="CF52" s="11">
        <f t="shared" si="56"/>
        <v>0</v>
      </c>
      <c r="CG52" s="10">
        <f t="shared" si="56"/>
        <v>0</v>
      </c>
      <c r="CH52" s="11">
        <f t="shared" si="56"/>
        <v>0</v>
      </c>
      <c r="CI52" s="10">
        <f t="shared" si="56"/>
        <v>0</v>
      </c>
      <c r="CJ52" s="11">
        <f t="shared" si="56"/>
        <v>0</v>
      </c>
      <c r="CK52" s="10">
        <f t="shared" si="56"/>
        <v>0</v>
      </c>
      <c r="CL52" s="11">
        <f t="shared" si="56"/>
        <v>0</v>
      </c>
      <c r="CM52" s="10">
        <f t="shared" si="56"/>
        <v>0</v>
      </c>
      <c r="CN52" s="11">
        <f t="shared" si="56"/>
        <v>0</v>
      </c>
      <c r="CO52" s="10">
        <f t="shared" si="56"/>
        <v>0</v>
      </c>
      <c r="CP52" s="7">
        <f t="shared" si="56"/>
        <v>0</v>
      </c>
      <c r="CQ52" s="7">
        <f t="shared" si="56"/>
        <v>0</v>
      </c>
    </row>
    <row r="53" spans="1:95" ht="20.100000000000001" customHeight="1" x14ac:dyDescent="0.2">
      <c r="A53" s="19" t="s">
        <v>108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9"/>
      <c r="CQ53" s="13"/>
    </row>
    <row r="54" spans="1:95" x14ac:dyDescent="0.2">
      <c r="A54" s="20">
        <v>1</v>
      </c>
      <c r="B54" s="20">
        <v>1</v>
      </c>
      <c r="C54" s="20"/>
      <c r="D54" s="6" t="s">
        <v>109</v>
      </c>
      <c r="E54" s="3" t="s">
        <v>110</v>
      </c>
      <c r="F54" s="6">
        <f t="shared" ref="F54:F75" si="57">COUNTIF(T54:CO54,"e")</f>
        <v>0</v>
      </c>
      <c r="G54" s="6">
        <f t="shared" ref="G54:G75" si="58">COUNTIF(T54:CO54,"z")</f>
        <v>2</v>
      </c>
      <c r="H54" s="6">
        <f t="shared" ref="H54:H75" si="59">SUM(I54:P54)</f>
        <v>30</v>
      </c>
      <c r="I54" s="6">
        <f t="shared" ref="I54:I75" si="60">T54+AM54+BF54+BY54</f>
        <v>15</v>
      </c>
      <c r="J54" s="6">
        <f t="shared" ref="J54:J75" si="61">V54+AO54+BH54+CA54</f>
        <v>15</v>
      </c>
      <c r="K54" s="6">
        <f t="shared" ref="K54:K75" si="62">Y54+AR54+BK54+CD54</f>
        <v>0</v>
      </c>
      <c r="L54" s="6">
        <f t="shared" ref="L54:L75" si="63">AA54+AT54+BM54+CF54</f>
        <v>0</v>
      </c>
      <c r="M54" s="6">
        <f t="shared" ref="M54:M75" si="64">AC54+AV54+BO54+CH54</f>
        <v>0</v>
      </c>
      <c r="N54" s="6">
        <f t="shared" ref="N54:N75" si="65">AE54+AX54+BQ54+CJ54</f>
        <v>0</v>
      </c>
      <c r="O54" s="6">
        <f t="shared" ref="O54:O75" si="66">AG54+AZ54+BS54+CL54</f>
        <v>0</v>
      </c>
      <c r="P54" s="6">
        <f t="shared" ref="P54:P75" si="67">AI54+BB54+BU54+CN54</f>
        <v>0</v>
      </c>
      <c r="Q54" s="7">
        <f t="shared" ref="Q54:Q75" si="68">AL54+BE54+BX54+CQ54</f>
        <v>2</v>
      </c>
      <c r="R54" s="7">
        <f t="shared" ref="R54:R75" si="69">AK54+BD54+BW54+CP54</f>
        <v>0</v>
      </c>
      <c r="S54" s="7">
        <v>2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ref="AL54:AL75" si="70">X54+AK54</f>
        <v>0</v>
      </c>
      <c r="AM54" s="11">
        <v>15</v>
      </c>
      <c r="AN54" s="10" t="s">
        <v>54</v>
      </c>
      <c r="AO54" s="11">
        <v>15</v>
      </c>
      <c r="AP54" s="10" t="s">
        <v>54</v>
      </c>
      <c r="AQ54" s="7">
        <v>2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ref="BE54:BE75" si="71">AQ54+BD54</f>
        <v>2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ref="BX54:BX75" si="72">BJ54+BW54</f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ref="CQ54:CQ75" si="73">CC54+CP54</f>
        <v>0</v>
      </c>
    </row>
    <row r="55" spans="1:95" x14ac:dyDescent="0.2">
      <c r="A55" s="20">
        <v>1</v>
      </c>
      <c r="B55" s="20">
        <v>1</v>
      </c>
      <c r="C55" s="20"/>
      <c r="D55" s="6" t="s">
        <v>111</v>
      </c>
      <c r="E55" s="3" t="s">
        <v>112</v>
      </c>
      <c r="F55" s="6">
        <f t="shared" si="57"/>
        <v>0</v>
      </c>
      <c r="G55" s="6">
        <f t="shared" si="58"/>
        <v>2</v>
      </c>
      <c r="H55" s="6">
        <f t="shared" si="59"/>
        <v>30</v>
      </c>
      <c r="I55" s="6">
        <f t="shared" si="60"/>
        <v>15</v>
      </c>
      <c r="J55" s="6">
        <f t="shared" si="61"/>
        <v>15</v>
      </c>
      <c r="K55" s="6">
        <f t="shared" si="62"/>
        <v>0</v>
      </c>
      <c r="L55" s="6">
        <f t="shared" si="63"/>
        <v>0</v>
      </c>
      <c r="M55" s="6">
        <f t="shared" si="64"/>
        <v>0</v>
      </c>
      <c r="N55" s="6">
        <f t="shared" si="65"/>
        <v>0</v>
      </c>
      <c r="O55" s="6">
        <f t="shared" si="66"/>
        <v>0</v>
      </c>
      <c r="P55" s="6">
        <f t="shared" si="67"/>
        <v>0</v>
      </c>
      <c r="Q55" s="7">
        <f t="shared" si="68"/>
        <v>2</v>
      </c>
      <c r="R55" s="7">
        <f t="shared" si="69"/>
        <v>0</v>
      </c>
      <c r="S55" s="7">
        <v>2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0"/>
        <v>0</v>
      </c>
      <c r="AM55" s="11">
        <v>15</v>
      </c>
      <c r="AN55" s="10" t="s">
        <v>54</v>
      </c>
      <c r="AO55" s="11">
        <v>15</v>
      </c>
      <c r="AP55" s="10" t="s">
        <v>54</v>
      </c>
      <c r="AQ55" s="7">
        <v>2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1"/>
        <v>2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2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3"/>
        <v>0</v>
      </c>
    </row>
    <row r="56" spans="1:95" x14ac:dyDescent="0.2">
      <c r="A56" s="20">
        <v>50</v>
      </c>
      <c r="B56" s="20">
        <v>1</v>
      </c>
      <c r="C56" s="20"/>
      <c r="D56" s="6" t="s">
        <v>113</v>
      </c>
      <c r="E56" s="3" t="s">
        <v>114</v>
      </c>
      <c r="F56" s="6">
        <f t="shared" si="57"/>
        <v>1</v>
      </c>
      <c r="G56" s="6">
        <f t="shared" si="58"/>
        <v>0</v>
      </c>
      <c r="H56" s="6">
        <f t="shared" si="59"/>
        <v>30</v>
      </c>
      <c r="I56" s="6">
        <f t="shared" si="60"/>
        <v>0</v>
      </c>
      <c r="J56" s="6">
        <f t="shared" si="61"/>
        <v>0</v>
      </c>
      <c r="K56" s="6">
        <f t="shared" si="62"/>
        <v>0</v>
      </c>
      <c r="L56" s="6">
        <f t="shared" si="63"/>
        <v>30</v>
      </c>
      <c r="M56" s="6">
        <f t="shared" si="64"/>
        <v>0</v>
      </c>
      <c r="N56" s="6">
        <f t="shared" si="65"/>
        <v>0</v>
      </c>
      <c r="O56" s="6">
        <f t="shared" si="66"/>
        <v>0</v>
      </c>
      <c r="P56" s="6">
        <f t="shared" si="67"/>
        <v>0</v>
      </c>
      <c r="Q56" s="7">
        <f t="shared" si="68"/>
        <v>3</v>
      </c>
      <c r="R56" s="7">
        <f t="shared" si="69"/>
        <v>3</v>
      </c>
      <c r="S56" s="7">
        <v>1.5</v>
      </c>
      <c r="T56" s="11"/>
      <c r="U56" s="10"/>
      <c r="V56" s="11"/>
      <c r="W56" s="10"/>
      <c r="X56" s="7"/>
      <c r="Y56" s="11"/>
      <c r="Z56" s="10"/>
      <c r="AA56" s="11">
        <v>30</v>
      </c>
      <c r="AB56" s="10" t="s">
        <v>61</v>
      </c>
      <c r="AC56" s="11"/>
      <c r="AD56" s="10"/>
      <c r="AE56" s="11"/>
      <c r="AF56" s="10"/>
      <c r="AG56" s="11"/>
      <c r="AH56" s="10"/>
      <c r="AI56" s="11"/>
      <c r="AJ56" s="10"/>
      <c r="AK56" s="7">
        <v>3</v>
      </c>
      <c r="AL56" s="7">
        <f t="shared" si="70"/>
        <v>3</v>
      </c>
      <c r="AM56" s="11"/>
      <c r="AN56" s="10"/>
      <c r="AO56" s="11"/>
      <c r="AP56" s="10"/>
      <c r="AQ56" s="7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1"/>
        <v>0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2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3"/>
        <v>0</v>
      </c>
    </row>
    <row r="57" spans="1:95" x14ac:dyDescent="0.2">
      <c r="A57" s="20">
        <v>50</v>
      </c>
      <c r="B57" s="20">
        <v>1</v>
      </c>
      <c r="C57" s="20"/>
      <c r="D57" s="6" t="s">
        <v>115</v>
      </c>
      <c r="E57" s="3" t="s">
        <v>116</v>
      </c>
      <c r="F57" s="6">
        <f t="shared" si="57"/>
        <v>1</v>
      </c>
      <c r="G57" s="6">
        <f t="shared" si="58"/>
        <v>0</v>
      </c>
      <c r="H57" s="6">
        <f t="shared" si="59"/>
        <v>30</v>
      </c>
      <c r="I57" s="6">
        <f t="shared" si="60"/>
        <v>0</v>
      </c>
      <c r="J57" s="6">
        <f t="shared" si="61"/>
        <v>0</v>
      </c>
      <c r="K57" s="6">
        <f t="shared" si="62"/>
        <v>0</v>
      </c>
      <c r="L57" s="6">
        <f t="shared" si="63"/>
        <v>30</v>
      </c>
      <c r="M57" s="6">
        <f t="shared" si="64"/>
        <v>0</v>
      </c>
      <c r="N57" s="6">
        <f t="shared" si="65"/>
        <v>0</v>
      </c>
      <c r="O57" s="6">
        <f t="shared" si="66"/>
        <v>0</v>
      </c>
      <c r="P57" s="6">
        <f t="shared" si="67"/>
        <v>0</v>
      </c>
      <c r="Q57" s="7">
        <f t="shared" si="68"/>
        <v>3</v>
      </c>
      <c r="R57" s="7">
        <f t="shared" si="69"/>
        <v>3</v>
      </c>
      <c r="S57" s="7">
        <v>1.5</v>
      </c>
      <c r="T57" s="11"/>
      <c r="U57" s="10"/>
      <c r="V57" s="11"/>
      <c r="W57" s="10"/>
      <c r="X57" s="7"/>
      <c r="Y57" s="11"/>
      <c r="Z57" s="10"/>
      <c r="AA57" s="11">
        <v>30</v>
      </c>
      <c r="AB57" s="10" t="s">
        <v>61</v>
      </c>
      <c r="AC57" s="11"/>
      <c r="AD57" s="10"/>
      <c r="AE57" s="11"/>
      <c r="AF57" s="10"/>
      <c r="AG57" s="11"/>
      <c r="AH57" s="10"/>
      <c r="AI57" s="11"/>
      <c r="AJ57" s="10"/>
      <c r="AK57" s="7">
        <v>3</v>
      </c>
      <c r="AL57" s="7">
        <f t="shared" si="70"/>
        <v>3</v>
      </c>
      <c r="AM57" s="11"/>
      <c r="AN57" s="10"/>
      <c r="AO57" s="11"/>
      <c r="AP57" s="10"/>
      <c r="AQ57" s="7"/>
      <c r="AR57" s="11"/>
      <c r="AS57" s="10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1"/>
        <v>0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2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3"/>
        <v>0</v>
      </c>
    </row>
    <row r="58" spans="1:95" x14ac:dyDescent="0.2">
      <c r="A58" s="20">
        <v>11</v>
      </c>
      <c r="B58" s="20">
        <v>1</v>
      </c>
      <c r="C58" s="20"/>
      <c r="D58" s="6" t="s">
        <v>117</v>
      </c>
      <c r="E58" s="3" t="s">
        <v>118</v>
      </c>
      <c r="F58" s="6">
        <f t="shared" si="57"/>
        <v>0</v>
      </c>
      <c r="G58" s="6">
        <f t="shared" si="58"/>
        <v>1</v>
      </c>
      <c r="H58" s="6">
        <f t="shared" si="59"/>
        <v>15</v>
      </c>
      <c r="I58" s="6">
        <f t="shared" si="60"/>
        <v>15</v>
      </c>
      <c r="J58" s="6">
        <f t="shared" si="61"/>
        <v>0</v>
      </c>
      <c r="K58" s="6">
        <f t="shared" si="62"/>
        <v>0</v>
      </c>
      <c r="L58" s="6">
        <f t="shared" si="63"/>
        <v>0</v>
      </c>
      <c r="M58" s="6">
        <f t="shared" si="64"/>
        <v>0</v>
      </c>
      <c r="N58" s="6">
        <f t="shared" si="65"/>
        <v>0</v>
      </c>
      <c r="O58" s="6">
        <f t="shared" si="66"/>
        <v>0</v>
      </c>
      <c r="P58" s="6">
        <f t="shared" si="67"/>
        <v>0</v>
      </c>
      <c r="Q58" s="7">
        <f t="shared" si="68"/>
        <v>1</v>
      </c>
      <c r="R58" s="7">
        <f t="shared" si="69"/>
        <v>0</v>
      </c>
      <c r="S58" s="7">
        <v>1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0"/>
        <v>0</v>
      </c>
      <c r="AM58" s="11">
        <v>15</v>
      </c>
      <c r="AN58" s="10" t="s">
        <v>54</v>
      </c>
      <c r="AO58" s="11"/>
      <c r="AP58" s="10"/>
      <c r="AQ58" s="7">
        <v>1</v>
      </c>
      <c r="AR58" s="11"/>
      <c r="AS58" s="10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1"/>
        <v>1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2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3"/>
        <v>0</v>
      </c>
    </row>
    <row r="59" spans="1:95" x14ac:dyDescent="0.2">
      <c r="A59" s="20">
        <v>11</v>
      </c>
      <c r="B59" s="20">
        <v>1</v>
      </c>
      <c r="C59" s="20"/>
      <c r="D59" s="6" t="s">
        <v>119</v>
      </c>
      <c r="E59" s="3" t="s">
        <v>120</v>
      </c>
      <c r="F59" s="6">
        <f t="shared" si="57"/>
        <v>0</v>
      </c>
      <c r="G59" s="6">
        <f t="shared" si="58"/>
        <v>1</v>
      </c>
      <c r="H59" s="6">
        <f t="shared" si="59"/>
        <v>15</v>
      </c>
      <c r="I59" s="6">
        <f t="shared" si="60"/>
        <v>15</v>
      </c>
      <c r="J59" s="6">
        <f t="shared" si="61"/>
        <v>0</v>
      </c>
      <c r="K59" s="6">
        <f t="shared" si="62"/>
        <v>0</v>
      </c>
      <c r="L59" s="6">
        <f t="shared" si="63"/>
        <v>0</v>
      </c>
      <c r="M59" s="6">
        <f t="shared" si="64"/>
        <v>0</v>
      </c>
      <c r="N59" s="6">
        <f t="shared" si="65"/>
        <v>0</v>
      </c>
      <c r="O59" s="6">
        <f t="shared" si="66"/>
        <v>0</v>
      </c>
      <c r="P59" s="6">
        <f t="shared" si="67"/>
        <v>0</v>
      </c>
      <c r="Q59" s="7">
        <f t="shared" si="68"/>
        <v>1</v>
      </c>
      <c r="R59" s="7">
        <f t="shared" si="69"/>
        <v>0</v>
      </c>
      <c r="S59" s="7">
        <v>1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0"/>
        <v>0</v>
      </c>
      <c r="AM59" s="11">
        <v>15</v>
      </c>
      <c r="AN59" s="10" t="s">
        <v>54</v>
      </c>
      <c r="AO59" s="11"/>
      <c r="AP59" s="10"/>
      <c r="AQ59" s="7">
        <v>1</v>
      </c>
      <c r="AR59" s="11"/>
      <c r="AS59" s="10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1"/>
        <v>1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2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3"/>
        <v>0</v>
      </c>
    </row>
    <row r="60" spans="1:95" x14ac:dyDescent="0.2">
      <c r="A60" s="20">
        <v>11</v>
      </c>
      <c r="B60" s="20">
        <v>1</v>
      </c>
      <c r="C60" s="20"/>
      <c r="D60" s="6" t="s">
        <v>121</v>
      </c>
      <c r="E60" s="3" t="s">
        <v>122</v>
      </c>
      <c r="F60" s="6">
        <f t="shared" si="57"/>
        <v>0</v>
      </c>
      <c r="G60" s="6">
        <f t="shared" si="58"/>
        <v>1</v>
      </c>
      <c r="H60" s="6">
        <f t="shared" si="59"/>
        <v>15</v>
      </c>
      <c r="I60" s="6">
        <f t="shared" si="60"/>
        <v>15</v>
      </c>
      <c r="J60" s="6">
        <f t="shared" si="61"/>
        <v>0</v>
      </c>
      <c r="K60" s="6">
        <f t="shared" si="62"/>
        <v>0</v>
      </c>
      <c r="L60" s="6">
        <f t="shared" si="63"/>
        <v>0</v>
      </c>
      <c r="M60" s="6">
        <f t="shared" si="64"/>
        <v>0</v>
      </c>
      <c r="N60" s="6">
        <f t="shared" si="65"/>
        <v>0</v>
      </c>
      <c r="O60" s="6">
        <f t="shared" si="66"/>
        <v>0</v>
      </c>
      <c r="P60" s="6">
        <f t="shared" si="67"/>
        <v>0</v>
      </c>
      <c r="Q60" s="7">
        <f t="shared" si="68"/>
        <v>1</v>
      </c>
      <c r="R60" s="7">
        <f t="shared" si="69"/>
        <v>0</v>
      </c>
      <c r="S60" s="7">
        <v>0.5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0"/>
        <v>0</v>
      </c>
      <c r="AM60" s="11">
        <v>15</v>
      </c>
      <c r="AN60" s="10" t="s">
        <v>54</v>
      </c>
      <c r="AO60" s="11"/>
      <c r="AP60" s="10"/>
      <c r="AQ60" s="7">
        <v>1</v>
      </c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1"/>
        <v>1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2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3"/>
        <v>0</v>
      </c>
    </row>
    <row r="61" spans="1:95" x14ac:dyDescent="0.2">
      <c r="A61" s="20">
        <v>2</v>
      </c>
      <c r="B61" s="20">
        <v>1</v>
      </c>
      <c r="C61" s="20"/>
      <c r="D61" s="6" t="s">
        <v>123</v>
      </c>
      <c r="E61" s="3" t="s">
        <v>124</v>
      </c>
      <c r="F61" s="6">
        <f t="shared" si="57"/>
        <v>1</v>
      </c>
      <c r="G61" s="6">
        <f t="shared" si="58"/>
        <v>1</v>
      </c>
      <c r="H61" s="6">
        <f t="shared" si="59"/>
        <v>45</v>
      </c>
      <c r="I61" s="6">
        <f t="shared" si="60"/>
        <v>30</v>
      </c>
      <c r="J61" s="6">
        <f t="shared" si="61"/>
        <v>0</v>
      </c>
      <c r="K61" s="6">
        <f t="shared" si="62"/>
        <v>15</v>
      </c>
      <c r="L61" s="6">
        <f t="shared" si="63"/>
        <v>0</v>
      </c>
      <c r="M61" s="6">
        <f t="shared" si="64"/>
        <v>0</v>
      </c>
      <c r="N61" s="6">
        <f t="shared" si="65"/>
        <v>0</v>
      </c>
      <c r="O61" s="6">
        <f t="shared" si="66"/>
        <v>0</v>
      </c>
      <c r="P61" s="6">
        <f t="shared" si="67"/>
        <v>0</v>
      </c>
      <c r="Q61" s="7">
        <f t="shared" si="68"/>
        <v>2</v>
      </c>
      <c r="R61" s="7">
        <f t="shared" si="69"/>
        <v>0.8</v>
      </c>
      <c r="S61" s="7">
        <v>1.9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0"/>
        <v>0</v>
      </c>
      <c r="AM61" s="11">
        <v>30</v>
      </c>
      <c r="AN61" s="10" t="s">
        <v>61</v>
      </c>
      <c r="AO61" s="11"/>
      <c r="AP61" s="10"/>
      <c r="AQ61" s="7">
        <v>1.2</v>
      </c>
      <c r="AR61" s="11">
        <v>15</v>
      </c>
      <c r="AS61" s="10" t="s">
        <v>54</v>
      </c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>
        <v>0.8</v>
      </c>
      <c r="BE61" s="7">
        <f t="shared" si="71"/>
        <v>2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2"/>
        <v>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3"/>
        <v>0</v>
      </c>
    </row>
    <row r="62" spans="1:95" x14ac:dyDescent="0.2">
      <c r="A62" s="20">
        <v>2</v>
      </c>
      <c r="B62" s="20">
        <v>1</v>
      </c>
      <c r="C62" s="20"/>
      <c r="D62" s="6" t="s">
        <v>125</v>
      </c>
      <c r="E62" s="3" t="s">
        <v>126</v>
      </c>
      <c r="F62" s="6">
        <f t="shared" si="57"/>
        <v>1</v>
      </c>
      <c r="G62" s="6">
        <f t="shared" si="58"/>
        <v>1</v>
      </c>
      <c r="H62" s="6">
        <f t="shared" si="59"/>
        <v>45</v>
      </c>
      <c r="I62" s="6">
        <f t="shared" si="60"/>
        <v>30</v>
      </c>
      <c r="J62" s="6">
        <f t="shared" si="61"/>
        <v>0</v>
      </c>
      <c r="K62" s="6">
        <f t="shared" si="62"/>
        <v>15</v>
      </c>
      <c r="L62" s="6">
        <f t="shared" si="63"/>
        <v>0</v>
      </c>
      <c r="M62" s="6">
        <f t="shared" si="64"/>
        <v>0</v>
      </c>
      <c r="N62" s="6">
        <f t="shared" si="65"/>
        <v>0</v>
      </c>
      <c r="O62" s="6">
        <f t="shared" si="66"/>
        <v>0</v>
      </c>
      <c r="P62" s="6">
        <f t="shared" si="67"/>
        <v>0</v>
      </c>
      <c r="Q62" s="7">
        <f t="shared" si="68"/>
        <v>2</v>
      </c>
      <c r="R62" s="7">
        <f t="shared" si="69"/>
        <v>0.8</v>
      </c>
      <c r="S62" s="7">
        <v>1.8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0"/>
        <v>0</v>
      </c>
      <c r="AM62" s="11">
        <v>30</v>
      </c>
      <c r="AN62" s="10" t="s">
        <v>61</v>
      </c>
      <c r="AO62" s="11"/>
      <c r="AP62" s="10"/>
      <c r="AQ62" s="7">
        <v>1.2</v>
      </c>
      <c r="AR62" s="11">
        <v>15</v>
      </c>
      <c r="AS62" s="10" t="s">
        <v>54</v>
      </c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>
        <v>0.8</v>
      </c>
      <c r="BE62" s="7">
        <f t="shared" si="71"/>
        <v>2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2"/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3"/>
        <v>0</v>
      </c>
    </row>
    <row r="63" spans="1:95" x14ac:dyDescent="0.2">
      <c r="A63" s="20">
        <v>3</v>
      </c>
      <c r="B63" s="20">
        <v>1</v>
      </c>
      <c r="C63" s="20"/>
      <c r="D63" s="6" t="s">
        <v>127</v>
      </c>
      <c r="E63" s="3" t="s">
        <v>128</v>
      </c>
      <c r="F63" s="6">
        <f t="shared" si="57"/>
        <v>1</v>
      </c>
      <c r="G63" s="6">
        <f t="shared" si="58"/>
        <v>1</v>
      </c>
      <c r="H63" s="6">
        <f t="shared" si="59"/>
        <v>60</v>
      </c>
      <c r="I63" s="6">
        <f t="shared" si="60"/>
        <v>30</v>
      </c>
      <c r="J63" s="6">
        <f t="shared" si="61"/>
        <v>0</v>
      </c>
      <c r="K63" s="6">
        <f t="shared" si="62"/>
        <v>0</v>
      </c>
      <c r="L63" s="6">
        <f t="shared" si="63"/>
        <v>0</v>
      </c>
      <c r="M63" s="6">
        <f t="shared" si="64"/>
        <v>30</v>
      </c>
      <c r="N63" s="6">
        <f t="shared" si="65"/>
        <v>0</v>
      </c>
      <c r="O63" s="6">
        <f t="shared" si="66"/>
        <v>0</v>
      </c>
      <c r="P63" s="6">
        <f t="shared" si="67"/>
        <v>0</v>
      </c>
      <c r="Q63" s="7">
        <f t="shared" si="68"/>
        <v>3</v>
      </c>
      <c r="R63" s="7">
        <f t="shared" si="69"/>
        <v>1.5</v>
      </c>
      <c r="S63" s="7">
        <v>2.1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0"/>
        <v>0</v>
      </c>
      <c r="AM63" s="11">
        <v>30</v>
      </c>
      <c r="AN63" s="10" t="s">
        <v>61</v>
      </c>
      <c r="AO63" s="11"/>
      <c r="AP63" s="10"/>
      <c r="AQ63" s="7">
        <v>1.5</v>
      </c>
      <c r="AR63" s="11"/>
      <c r="AS63" s="10"/>
      <c r="AT63" s="11"/>
      <c r="AU63" s="10"/>
      <c r="AV63" s="11">
        <v>30</v>
      </c>
      <c r="AW63" s="10" t="s">
        <v>54</v>
      </c>
      <c r="AX63" s="11"/>
      <c r="AY63" s="10"/>
      <c r="AZ63" s="11"/>
      <c r="BA63" s="10"/>
      <c r="BB63" s="11"/>
      <c r="BC63" s="10"/>
      <c r="BD63" s="7">
        <v>1.5</v>
      </c>
      <c r="BE63" s="7">
        <f t="shared" si="71"/>
        <v>3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2"/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3"/>
        <v>0</v>
      </c>
    </row>
    <row r="64" spans="1:95" x14ac:dyDescent="0.2">
      <c r="A64" s="20">
        <v>3</v>
      </c>
      <c r="B64" s="20">
        <v>1</v>
      </c>
      <c r="C64" s="20"/>
      <c r="D64" s="6" t="s">
        <v>129</v>
      </c>
      <c r="E64" s="3" t="s">
        <v>130</v>
      </c>
      <c r="F64" s="6">
        <f t="shared" si="57"/>
        <v>1</v>
      </c>
      <c r="G64" s="6">
        <f t="shared" si="58"/>
        <v>1</v>
      </c>
      <c r="H64" s="6">
        <f t="shared" si="59"/>
        <v>60</v>
      </c>
      <c r="I64" s="6">
        <f t="shared" si="60"/>
        <v>30</v>
      </c>
      <c r="J64" s="6">
        <f t="shared" si="61"/>
        <v>0</v>
      </c>
      <c r="K64" s="6">
        <f t="shared" si="62"/>
        <v>0</v>
      </c>
      <c r="L64" s="6">
        <f t="shared" si="63"/>
        <v>0</v>
      </c>
      <c r="M64" s="6">
        <f t="shared" si="64"/>
        <v>30</v>
      </c>
      <c r="N64" s="6">
        <f t="shared" si="65"/>
        <v>0</v>
      </c>
      <c r="O64" s="6">
        <f t="shared" si="66"/>
        <v>0</v>
      </c>
      <c r="P64" s="6">
        <f t="shared" si="67"/>
        <v>0</v>
      </c>
      <c r="Q64" s="7">
        <f t="shared" si="68"/>
        <v>3</v>
      </c>
      <c r="R64" s="7">
        <f t="shared" si="69"/>
        <v>1.5</v>
      </c>
      <c r="S64" s="7">
        <v>2.1</v>
      </c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0"/>
        <v>0</v>
      </c>
      <c r="AM64" s="11">
        <v>30</v>
      </c>
      <c r="AN64" s="10" t="s">
        <v>61</v>
      </c>
      <c r="AO64" s="11"/>
      <c r="AP64" s="10"/>
      <c r="AQ64" s="7">
        <v>1.5</v>
      </c>
      <c r="AR64" s="11"/>
      <c r="AS64" s="10"/>
      <c r="AT64" s="11"/>
      <c r="AU64" s="10"/>
      <c r="AV64" s="11">
        <v>30</v>
      </c>
      <c r="AW64" s="10" t="s">
        <v>54</v>
      </c>
      <c r="AX64" s="11"/>
      <c r="AY64" s="10"/>
      <c r="AZ64" s="11"/>
      <c r="BA64" s="10"/>
      <c r="BB64" s="11"/>
      <c r="BC64" s="10"/>
      <c r="BD64" s="7">
        <v>1.5</v>
      </c>
      <c r="BE64" s="7">
        <f t="shared" si="71"/>
        <v>3</v>
      </c>
      <c r="BF64" s="11"/>
      <c r="BG64" s="10"/>
      <c r="BH64" s="11"/>
      <c r="BI64" s="10"/>
      <c r="BJ64" s="7"/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2"/>
        <v>0</v>
      </c>
      <c r="BY64" s="11"/>
      <c r="BZ64" s="10"/>
      <c r="CA64" s="11"/>
      <c r="CB64" s="10"/>
      <c r="CC64" s="7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3"/>
        <v>0</v>
      </c>
    </row>
    <row r="65" spans="1:95" x14ac:dyDescent="0.2">
      <c r="A65" s="20">
        <v>4</v>
      </c>
      <c r="B65" s="20">
        <v>1</v>
      </c>
      <c r="C65" s="20"/>
      <c r="D65" s="6" t="s">
        <v>131</v>
      </c>
      <c r="E65" s="3" t="s">
        <v>132</v>
      </c>
      <c r="F65" s="6">
        <f t="shared" si="57"/>
        <v>1</v>
      </c>
      <c r="G65" s="6">
        <f t="shared" si="58"/>
        <v>1</v>
      </c>
      <c r="H65" s="6">
        <f t="shared" si="59"/>
        <v>45</v>
      </c>
      <c r="I65" s="6">
        <f t="shared" si="60"/>
        <v>15</v>
      </c>
      <c r="J65" s="6">
        <f t="shared" si="61"/>
        <v>0</v>
      </c>
      <c r="K65" s="6">
        <f t="shared" si="62"/>
        <v>30</v>
      </c>
      <c r="L65" s="6">
        <f t="shared" si="63"/>
        <v>0</v>
      </c>
      <c r="M65" s="6">
        <f t="shared" si="64"/>
        <v>0</v>
      </c>
      <c r="N65" s="6">
        <f t="shared" si="65"/>
        <v>0</v>
      </c>
      <c r="O65" s="6">
        <f t="shared" si="66"/>
        <v>0</v>
      </c>
      <c r="P65" s="6">
        <f t="shared" si="67"/>
        <v>0</v>
      </c>
      <c r="Q65" s="7">
        <f t="shared" si="68"/>
        <v>2</v>
      </c>
      <c r="R65" s="7">
        <f t="shared" si="69"/>
        <v>1.2</v>
      </c>
      <c r="S65" s="7">
        <v>1.5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0"/>
        <v>0</v>
      </c>
      <c r="AM65" s="11">
        <v>15</v>
      </c>
      <c r="AN65" s="10" t="s">
        <v>61</v>
      </c>
      <c r="AO65" s="11"/>
      <c r="AP65" s="10"/>
      <c r="AQ65" s="7">
        <v>0.8</v>
      </c>
      <c r="AR65" s="11">
        <v>30</v>
      </c>
      <c r="AS65" s="10" t="s">
        <v>54</v>
      </c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>
        <v>1.2</v>
      </c>
      <c r="BE65" s="7">
        <f t="shared" si="71"/>
        <v>2</v>
      </c>
      <c r="BF65" s="11"/>
      <c r="BG65" s="10"/>
      <c r="BH65" s="11"/>
      <c r="BI65" s="10"/>
      <c r="BJ65" s="7"/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2"/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3"/>
        <v>0</v>
      </c>
    </row>
    <row r="66" spans="1:95" x14ac:dyDescent="0.2">
      <c r="A66" s="20">
        <v>4</v>
      </c>
      <c r="B66" s="20">
        <v>1</v>
      </c>
      <c r="C66" s="20"/>
      <c r="D66" s="6" t="s">
        <v>133</v>
      </c>
      <c r="E66" s="3" t="s">
        <v>134</v>
      </c>
      <c r="F66" s="6">
        <f t="shared" si="57"/>
        <v>1</v>
      </c>
      <c r="G66" s="6">
        <f t="shared" si="58"/>
        <v>1</v>
      </c>
      <c r="H66" s="6">
        <f t="shared" si="59"/>
        <v>45</v>
      </c>
      <c r="I66" s="6">
        <f t="shared" si="60"/>
        <v>15</v>
      </c>
      <c r="J66" s="6">
        <f t="shared" si="61"/>
        <v>0</v>
      </c>
      <c r="K66" s="6">
        <f t="shared" si="62"/>
        <v>30</v>
      </c>
      <c r="L66" s="6">
        <f t="shared" si="63"/>
        <v>0</v>
      </c>
      <c r="M66" s="6">
        <f t="shared" si="64"/>
        <v>0</v>
      </c>
      <c r="N66" s="6">
        <f t="shared" si="65"/>
        <v>0</v>
      </c>
      <c r="O66" s="6">
        <f t="shared" si="66"/>
        <v>0</v>
      </c>
      <c r="P66" s="6">
        <f t="shared" si="67"/>
        <v>0</v>
      </c>
      <c r="Q66" s="7">
        <f t="shared" si="68"/>
        <v>2</v>
      </c>
      <c r="R66" s="7">
        <f t="shared" si="69"/>
        <v>1.2</v>
      </c>
      <c r="S66" s="7">
        <v>1.8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0"/>
        <v>0</v>
      </c>
      <c r="AM66" s="11">
        <v>15</v>
      </c>
      <c r="AN66" s="10" t="s">
        <v>61</v>
      </c>
      <c r="AO66" s="11"/>
      <c r="AP66" s="10"/>
      <c r="AQ66" s="7">
        <v>0.8</v>
      </c>
      <c r="AR66" s="11">
        <v>30</v>
      </c>
      <c r="AS66" s="10" t="s">
        <v>54</v>
      </c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>
        <v>1.2</v>
      </c>
      <c r="BE66" s="7">
        <f t="shared" si="71"/>
        <v>2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2"/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3"/>
        <v>0</v>
      </c>
    </row>
    <row r="67" spans="1:95" x14ac:dyDescent="0.2">
      <c r="A67" s="20">
        <v>7</v>
      </c>
      <c r="B67" s="20">
        <v>1</v>
      </c>
      <c r="C67" s="20"/>
      <c r="D67" s="6" t="s">
        <v>135</v>
      </c>
      <c r="E67" s="3" t="s">
        <v>136</v>
      </c>
      <c r="F67" s="6">
        <f t="shared" si="57"/>
        <v>0</v>
      </c>
      <c r="G67" s="6">
        <f t="shared" si="58"/>
        <v>2</v>
      </c>
      <c r="H67" s="6">
        <f t="shared" si="59"/>
        <v>45</v>
      </c>
      <c r="I67" s="6">
        <f t="shared" si="60"/>
        <v>30</v>
      </c>
      <c r="J67" s="6">
        <f t="shared" si="61"/>
        <v>0</v>
      </c>
      <c r="K67" s="6">
        <f t="shared" si="62"/>
        <v>0</v>
      </c>
      <c r="L67" s="6">
        <f t="shared" si="63"/>
        <v>0</v>
      </c>
      <c r="M67" s="6">
        <f t="shared" si="64"/>
        <v>15</v>
      </c>
      <c r="N67" s="6">
        <f t="shared" si="65"/>
        <v>0</v>
      </c>
      <c r="O67" s="6">
        <f t="shared" si="66"/>
        <v>0</v>
      </c>
      <c r="P67" s="6">
        <f t="shared" si="67"/>
        <v>0</v>
      </c>
      <c r="Q67" s="7">
        <f t="shared" si="68"/>
        <v>2</v>
      </c>
      <c r="R67" s="7">
        <f t="shared" si="69"/>
        <v>0.8</v>
      </c>
      <c r="S67" s="7">
        <v>1.8</v>
      </c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0"/>
        <v>0</v>
      </c>
      <c r="AM67" s="11">
        <v>30</v>
      </c>
      <c r="AN67" s="10" t="s">
        <v>54</v>
      </c>
      <c r="AO67" s="11"/>
      <c r="AP67" s="10"/>
      <c r="AQ67" s="7">
        <v>1.2</v>
      </c>
      <c r="AR67" s="11"/>
      <c r="AS67" s="10"/>
      <c r="AT67" s="11"/>
      <c r="AU67" s="10"/>
      <c r="AV67" s="11">
        <v>15</v>
      </c>
      <c r="AW67" s="10" t="s">
        <v>54</v>
      </c>
      <c r="AX67" s="11"/>
      <c r="AY67" s="10"/>
      <c r="AZ67" s="11"/>
      <c r="BA67" s="10"/>
      <c r="BB67" s="11"/>
      <c r="BC67" s="10"/>
      <c r="BD67" s="7">
        <v>0.8</v>
      </c>
      <c r="BE67" s="7">
        <f t="shared" si="71"/>
        <v>2</v>
      </c>
      <c r="BF67" s="11"/>
      <c r="BG67" s="10"/>
      <c r="BH67" s="11"/>
      <c r="BI67" s="10"/>
      <c r="BJ67" s="7"/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2"/>
        <v>0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3"/>
        <v>0</v>
      </c>
    </row>
    <row r="68" spans="1:95" x14ac:dyDescent="0.2">
      <c r="A68" s="20">
        <v>7</v>
      </c>
      <c r="B68" s="20">
        <v>1</v>
      </c>
      <c r="C68" s="20"/>
      <c r="D68" s="6" t="s">
        <v>137</v>
      </c>
      <c r="E68" s="3" t="s">
        <v>138</v>
      </c>
      <c r="F68" s="6">
        <f t="shared" si="57"/>
        <v>0</v>
      </c>
      <c r="G68" s="6">
        <f t="shared" si="58"/>
        <v>2</v>
      </c>
      <c r="H68" s="6">
        <f t="shared" si="59"/>
        <v>45</v>
      </c>
      <c r="I68" s="6">
        <f t="shared" si="60"/>
        <v>30</v>
      </c>
      <c r="J68" s="6">
        <f t="shared" si="61"/>
        <v>0</v>
      </c>
      <c r="K68" s="6">
        <f t="shared" si="62"/>
        <v>0</v>
      </c>
      <c r="L68" s="6">
        <f t="shared" si="63"/>
        <v>0</v>
      </c>
      <c r="M68" s="6">
        <f t="shared" si="64"/>
        <v>15</v>
      </c>
      <c r="N68" s="6">
        <f t="shared" si="65"/>
        <v>0</v>
      </c>
      <c r="O68" s="6">
        <f t="shared" si="66"/>
        <v>0</v>
      </c>
      <c r="P68" s="6">
        <f t="shared" si="67"/>
        <v>0</v>
      </c>
      <c r="Q68" s="7">
        <f t="shared" si="68"/>
        <v>2</v>
      </c>
      <c r="R68" s="7">
        <f t="shared" si="69"/>
        <v>0.8</v>
      </c>
      <c r="S68" s="7">
        <v>1.7</v>
      </c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0"/>
        <v>0</v>
      </c>
      <c r="AM68" s="11">
        <v>30</v>
      </c>
      <c r="AN68" s="10" t="s">
        <v>54</v>
      </c>
      <c r="AO68" s="11"/>
      <c r="AP68" s="10"/>
      <c r="AQ68" s="7">
        <v>1.2</v>
      </c>
      <c r="AR68" s="11"/>
      <c r="AS68" s="10"/>
      <c r="AT68" s="11"/>
      <c r="AU68" s="10"/>
      <c r="AV68" s="11">
        <v>15</v>
      </c>
      <c r="AW68" s="10" t="s">
        <v>54</v>
      </c>
      <c r="AX68" s="11"/>
      <c r="AY68" s="10"/>
      <c r="AZ68" s="11"/>
      <c r="BA68" s="10"/>
      <c r="BB68" s="11"/>
      <c r="BC68" s="10"/>
      <c r="BD68" s="7">
        <v>0.8</v>
      </c>
      <c r="BE68" s="7">
        <f t="shared" si="71"/>
        <v>2</v>
      </c>
      <c r="BF68" s="11"/>
      <c r="BG68" s="10"/>
      <c r="BH68" s="11"/>
      <c r="BI68" s="10"/>
      <c r="BJ68" s="7"/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2"/>
        <v>0</v>
      </c>
      <c r="BY68" s="11"/>
      <c r="BZ68" s="10"/>
      <c r="CA68" s="11"/>
      <c r="CB68" s="10"/>
      <c r="CC68" s="7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3"/>
        <v>0</v>
      </c>
    </row>
    <row r="69" spans="1:95" x14ac:dyDescent="0.2">
      <c r="A69" s="20">
        <v>10</v>
      </c>
      <c r="B69" s="20">
        <v>1</v>
      </c>
      <c r="C69" s="20"/>
      <c r="D69" s="6" t="s">
        <v>139</v>
      </c>
      <c r="E69" s="3" t="s">
        <v>140</v>
      </c>
      <c r="F69" s="6">
        <f t="shared" si="57"/>
        <v>0</v>
      </c>
      <c r="G69" s="6">
        <f t="shared" si="58"/>
        <v>2</v>
      </c>
      <c r="H69" s="6">
        <f t="shared" si="59"/>
        <v>30</v>
      </c>
      <c r="I69" s="6">
        <f t="shared" si="60"/>
        <v>15</v>
      </c>
      <c r="J69" s="6">
        <f t="shared" si="61"/>
        <v>15</v>
      </c>
      <c r="K69" s="6">
        <f t="shared" si="62"/>
        <v>0</v>
      </c>
      <c r="L69" s="6">
        <f t="shared" si="63"/>
        <v>0</v>
      </c>
      <c r="M69" s="6">
        <f t="shared" si="64"/>
        <v>0</v>
      </c>
      <c r="N69" s="6">
        <f t="shared" si="65"/>
        <v>0</v>
      </c>
      <c r="O69" s="6">
        <f t="shared" si="66"/>
        <v>0</v>
      </c>
      <c r="P69" s="6">
        <f t="shared" si="67"/>
        <v>0</v>
      </c>
      <c r="Q69" s="7">
        <f t="shared" si="68"/>
        <v>3</v>
      </c>
      <c r="R69" s="7">
        <f t="shared" si="69"/>
        <v>0</v>
      </c>
      <c r="S69" s="7">
        <v>1</v>
      </c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0"/>
        <v>0</v>
      </c>
      <c r="AM69" s="11">
        <v>15</v>
      </c>
      <c r="AN69" s="10" t="s">
        <v>54</v>
      </c>
      <c r="AO69" s="11">
        <v>15</v>
      </c>
      <c r="AP69" s="10" t="s">
        <v>54</v>
      </c>
      <c r="AQ69" s="7">
        <v>3</v>
      </c>
      <c r="AR69" s="11"/>
      <c r="AS69" s="10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1"/>
        <v>3</v>
      </c>
      <c r="BF69" s="11"/>
      <c r="BG69" s="10"/>
      <c r="BH69" s="11"/>
      <c r="BI69" s="10"/>
      <c r="BJ69" s="7"/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2"/>
        <v>0</v>
      </c>
      <c r="BY69" s="11"/>
      <c r="BZ69" s="10"/>
      <c r="CA69" s="11"/>
      <c r="CB69" s="10"/>
      <c r="CC69" s="7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3"/>
        <v>0</v>
      </c>
    </row>
    <row r="70" spans="1:95" x14ac:dyDescent="0.2">
      <c r="A70" s="20">
        <v>10</v>
      </c>
      <c r="B70" s="20">
        <v>1</v>
      </c>
      <c r="C70" s="20"/>
      <c r="D70" s="6" t="s">
        <v>141</v>
      </c>
      <c r="E70" s="3" t="s">
        <v>142</v>
      </c>
      <c r="F70" s="6">
        <f t="shared" si="57"/>
        <v>0</v>
      </c>
      <c r="G70" s="6">
        <f t="shared" si="58"/>
        <v>2</v>
      </c>
      <c r="H70" s="6">
        <f t="shared" si="59"/>
        <v>30</v>
      </c>
      <c r="I70" s="6">
        <f t="shared" si="60"/>
        <v>15</v>
      </c>
      <c r="J70" s="6">
        <f t="shared" si="61"/>
        <v>15</v>
      </c>
      <c r="K70" s="6">
        <f t="shared" si="62"/>
        <v>0</v>
      </c>
      <c r="L70" s="6">
        <f t="shared" si="63"/>
        <v>0</v>
      </c>
      <c r="M70" s="6">
        <f t="shared" si="64"/>
        <v>0</v>
      </c>
      <c r="N70" s="6">
        <f t="shared" si="65"/>
        <v>0</v>
      </c>
      <c r="O70" s="6">
        <f t="shared" si="66"/>
        <v>0</v>
      </c>
      <c r="P70" s="6">
        <f t="shared" si="67"/>
        <v>0</v>
      </c>
      <c r="Q70" s="7">
        <f t="shared" si="68"/>
        <v>3</v>
      </c>
      <c r="R70" s="7">
        <f t="shared" si="69"/>
        <v>0</v>
      </c>
      <c r="S70" s="7">
        <v>1</v>
      </c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0"/>
        <v>0</v>
      </c>
      <c r="AM70" s="11">
        <v>15</v>
      </c>
      <c r="AN70" s="10" t="s">
        <v>54</v>
      </c>
      <c r="AO70" s="11">
        <v>15</v>
      </c>
      <c r="AP70" s="10" t="s">
        <v>54</v>
      </c>
      <c r="AQ70" s="7">
        <v>3</v>
      </c>
      <c r="AR70" s="11"/>
      <c r="AS70" s="10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1"/>
        <v>3</v>
      </c>
      <c r="BF70" s="11"/>
      <c r="BG70" s="10"/>
      <c r="BH70" s="11"/>
      <c r="BI70" s="10"/>
      <c r="BJ70" s="7"/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2"/>
        <v>0</v>
      </c>
      <c r="BY70" s="11"/>
      <c r="BZ70" s="10"/>
      <c r="CA70" s="11"/>
      <c r="CB70" s="10"/>
      <c r="CC70" s="7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3"/>
        <v>0</v>
      </c>
    </row>
    <row r="71" spans="1:95" x14ac:dyDescent="0.2">
      <c r="A71" s="6">
        <v>5</v>
      </c>
      <c r="B71" s="6">
        <v>1</v>
      </c>
      <c r="C71" s="6"/>
      <c r="D71" s="6" t="s">
        <v>185</v>
      </c>
      <c r="E71" s="3" t="s">
        <v>144</v>
      </c>
      <c r="F71" s="6">
        <f t="shared" si="57"/>
        <v>0</v>
      </c>
      <c r="G71" s="6">
        <f t="shared" si="58"/>
        <v>1</v>
      </c>
      <c r="H71" s="6">
        <f t="shared" si="59"/>
        <v>90</v>
      </c>
      <c r="I71" s="6">
        <f t="shared" si="60"/>
        <v>0</v>
      </c>
      <c r="J71" s="6">
        <f t="shared" si="61"/>
        <v>0</v>
      </c>
      <c r="K71" s="6">
        <f t="shared" si="62"/>
        <v>0</v>
      </c>
      <c r="L71" s="6">
        <f t="shared" si="63"/>
        <v>0</v>
      </c>
      <c r="M71" s="6">
        <f t="shared" si="64"/>
        <v>90</v>
      </c>
      <c r="N71" s="6">
        <f t="shared" si="65"/>
        <v>0</v>
      </c>
      <c r="O71" s="6">
        <f t="shared" si="66"/>
        <v>0</v>
      </c>
      <c r="P71" s="6">
        <f t="shared" si="67"/>
        <v>0</v>
      </c>
      <c r="Q71" s="7">
        <f t="shared" si="68"/>
        <v>8</v>
      </c>
      <c r="R71" s="7">
        <f t="shared" si="69"/>
        <v>8</v>
      </c>
      <c r="S71" s="7">
        <v>3</v>
      </c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0"/>
        <v>0</v>
      </c>
      <c r="AM71" s="11"/>
      <c r="AN71" s="10"/>
      <c r="AO71" s="11"/>
      <c r="AP71" s="10"/>
      <c r="AQ71" s="7"/>
      <c r="AR71" s="11"/>
      <c r="AS71" s="10"/>
      <c r="AT71" s="11"/>
      <c r="AU71" s="10"/>
      <c r="AV71" s="11">
        <v>90</v>
      </c>
      <c r="AW71" s="10" t="s">
        <v>54</v>
      </c>
      <c r="AX71" s="11"/>
      <c r="AY71" s="10"/>
      <c r="AZ71" s="11"/>
      <c r="BA71" s="10"/>
      <c r="BB71" s="11"/>
      <c r="BC71" s="10"/>
      <c r="BD71" s="7">
        <v>8</v>
      </c>
      <c r="BE71" s="7">
        <f t="shared" si="71"/>
        <v>8</v>
      </c>
      <c r="BF71" s="11"/>
      <c r="BG71" s="10"/>
      <c r="BH71" s="11"/>
      <c r="BI71" s="10"/>
      <c r="BJ71" s="7"/>
      <c r="BK71" s="11"/>
      <c r="BL71" s="10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2"/>
        <v>0</v>
      </c>
      <c r="BY71" s="11"/>
      <c r="BZ71" s="10"/>
      <c r="CA71" s="11"/>
      <c r="CB71" s="10"/>
      <c r="CC71" s="7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3"/>
        <v>0</v>
      </c>
    </row>
    <row r="72" spans="1:95" x14ac:dyDescent="0.2">
      <c r="A72" s="20">
        <v>6</v>
      </c>
      <c r="B72" s="20">
        <v>1</v>
      </c>
      <c r="C72" s="20"/>
      <c r="D72" s="6" t="s">
        <v>186</v>
      </c>
      <c r="E72" s="3" t="s">
        <v>187</v>
      </c>
      <c r="F72" s="6">
        <f t="shared" si="57"/>
        <v>0</v>
      </c>
      <c r="G72" s="6">
        <f t="shared" si="58"/>
        <v>2</v>
      </c>
      <c r="H72" s="6">
        <f t="shared" si="59"/>
        <v>45</v>
      </c>
      <c r="I72" s="6">
        <f t="shared" si="60"/>
        <v>30</v>
      </c>
      <c r="J72" s="6">
        <f t="shared" si="61"/>
        <v>0</v>
      </c>
      <c r="K72" s="6">
        <f t="shared" si="62"/>
        <v>0</v>
      </c>
      <c r="L72" s="6">
        <f t="shared" si="63"/>
        <v>0</v>
      </c>
      <c r="M72" s="6">
        <f t="shared" si="64"/>
        <v>15</v>
      </c>
      <c r="N72" s="6">
        <f t="shared" si="65"/>
        <v>0</v>
      </c>
      <c r="O72" s="6">
        <f t="shared" si="66"/>
        <v>0</v>
      </c>
      <c r="P72" s="6">
        <f t="shared" si="67"/>
        <v>0</v>
      </c>
      <c r="Q72" s="7">
        <f t="shared" si="68"/>
        <v>2</v>
      </c>
      <c r="R72" s="7">
        <f t="shared" si="69"/>
        <v>0.8</v>
      </c>
      <c r="S72" s="7">
        <v>1.8</v>
      </c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0"/>
        <v>0</v>
      </c>
      <c r="AM72" s="11">
        <v>30</v>
      </c>
      <c r="AN72" s="10" t="s">
        <v>54</v>
      </c>
      <c r="AO72" s="11"/>
      <c r="AP72" s="10"/>
      <c r="AQ72" s="7">
        <v>1.2</v>
      </c>
      <c r="AR72" s="11"/>
      <c r="AS72" s="10"/>
      <c r="AT72" s="11"/>
      <c r="AU72" s="10"/>
      <c r="AV72" s="11">
        <v>15</v>
      </c>
      <c r="AW72" s="10" t="s">
        <v>54</v>
      </c>
      <c r="AX72" s="11"/>
      <c r="AY72" s="10"/>
      <c r="AZ72" s="11"/>
      <c r="BA72" s="10"/>
      <c r="BB72" s="11"/>
      <c r="BC72" s="10"/>
      <c r="BD72" s="7">
        <v>0.8</v>
      </c>
      <c r="BE72" s="7">
        <f t="shared" si="71"/>
        <v>2</v>
      </c>
      <c r="BF72" s="11"/>
      <c r="BG72" s="10"/>
      <c r="BH72" s="11"/>
      <c r="BI72" s="10"/>
      <c r="BJ72" s="7"/>
      <c r="BK72" s="11"/>
      <c r="BL72" s="10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2"/>
        <v>0</v>
      </c>
      <c r="BY72" s="11"/>
      <c r="BZ72" s="10"/>
      <c r="CA72" s="11"/>
      <c r="CB72" s="10"/>
      <c r="CC72" s="7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3"/>
        <v>0</v>
      </c>
    </row>
    <row r="73" spans="1:95" x14ac:dyDescent="0.2">
      <c r="A73" s="20">
        <v>6</v>
      </c>
      <c r="B73" s="20">
        <v>1</v>
      </c>
      <c r="C73" s="20"/>
      <c r="D73" s="6" t="s">
        <v>188</v>
      </c>
      <c r="E73" s="3" t="s">
        <v>189</v>
      </c>
      <c r="F73" s="6">
        <f t="shared" si="57"/>
        <v>0</v>
      </c>
      <c r="G73" s="6">
        <f t="shared" si="58"/>
        <v>2</v>
      </c>
      <c r="H73" s="6">
        <f t="shared" si="59"/>
        <v>45</v>
      </c>
      <c r="I73" s="6">
        <f t="shared" si="60"/>
        <v>30</v>
      </c>
      <c r="J73" s="6">
        <f t="shared" si="61"/>
        <v>0</v>
      </c>
      <c r="K73" s="6">
        <f t="shared" si="62"/>
        <v>0</v>
      </c>
      <c r="L73" s="6">
        <f t="shared" si="63"/>
        <v>0</v>
      </c>
      <c r="M73" s="6">
        <f t="shared" si="64"/>
        <v>15</v>
      </c>
      <c r="N73" s="6">
        <f t="shared" si="65"/>
        <v>0</v>
      </c>
      <c r="O73" s="6">
        <f t="shared" si="66"/>
        <v>0</v>
      </c>
      <c r="P73" s="6">
        <f t="shared" si="67"/>
        <v>0</v>
      </c>
      <c r="Q73" s="7">
        <f t="shared" si="68"/>
        <v>2</v>
      </c>
      <c r="R73" s="7">
        <f t="shared" si="69"/>
        <v>0.8</v>
      </c>
      <c r="S73" s="7">
        <v>1.8</v>
      </c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0"/>
        <v>0</v>
      </c>
      <c r="AM73" s="11">
        <v>30</v>
      </c>
      <c r="AN73" s="10" t="s">
        <v>54</v>
      </c>
      <c r="AO73" s="11"/>
      <c r="AP73" s="10"/>
      <c r="AQ73" s="7">
        <v>1.2</v>
      </c>
      <c r="AR73" s="11"/>
      <c r="AS73" s="10"/>
      <c r="AT73" s="11"/>
      <c r="AU73" s="10"/>
      <c r="AV73" s="11">
        <v>15</v>
      </c>
      <c r="AW73" s="10" t="s">
        <v>54</v>
      </c>
      <c r="AX73" s="11"/>
      <c r="AY73" s="10"/>
      <c r="AZ73" s="11"/>
      <c r="BA73" s="10"/>
      <c r="BB73" s="11"/>
      <c r="BC73" s="10"/>
      <c r="BD73" s="7">
        <v>0.8</v>
      </c>
      <c r="BE73" s="7">
        <f t="shared" si="71"/>
        <v>2</v>
      </c>
      <c r="BF73" s="11"/>
      <c r="BG73" s="10"/>
      <c r="BH73" s="11"/>
      <c r="BI73" s="10"/>
      <c r="BJ73" s="7"/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2"/>
        <v>0</v>
      </c>
      <c r="BY73" s="11"/>
      <c r="BZ73" s="10"/>
      <c r="CA73" s="11"/>
      <c r="CB73" s="10"/>
      <c r="CC73" s="7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3"/>
        <v>0</v>
      </c>
    </row>
    <row r="74" spans="1:95" x14ac:dyDescent="0.2">
      <c r="A74" s="20">
        <v>8</v>
      </c>
      <c r="B74" s="20">
        <v>1</v>
      </c>
      <c r="C74" s="20"/>
      <c r="D74" s="6" t="s">
        <v>190</v>
      </c>
      <c r="E74" s="3" t="s">
        <v>191</v>
      </c>
      <c r="F74" s="6">
        <f t="shared" si="57"/>
        <v>0</v>
      </c>
      <c r="G74" s="6">
        <f t="shared" si="58"/>
        <v>2</v>
      </c>
      <c r="H74" s="6">
        <f t="shared" si="59"/>
        <v>45</v>
      </c>
      <c r="I74" s="6">
        <f t="shared" si="60"/>
        <v>30</v>
      </c>
      <c r="J74" s="6">
        <f t="shared" si="61"/>
        <v>0</v>
      </c>
      <c r="K74" s="6">
        <f t="shared" si="62"/>
        <v>15</v>
      </c>
      <c r="L74" s="6">
        <f t="shared" si="63"/>
        <v>0</v>
      </c>
      <c r="M74" s="6">
        <f t="shared" si="64"/>
        <v>0</v>
      </c>
      <c r="N74" s="6">
        <f t="shared" si="65"/>
        <v>0</v>
      </c>
      <c r="O74" s="6">
        <f t="shared" si="66"/>
        <v>0</v>
      </c>
      <c r="P74" s="6">
        <f t="shared" si="67"/>
        <v>0</v>
      </c>
      <c r="Q74" s="7">
        <f t="shared" si="68"/>
        <v>2</v>
      </c>
      <c r="R74" s="7">
        <f t="shared" si="69"/>
        <v>0.8</v>
      </c>
      <c r="S74" s="7">
        <v>1.7</v>
      </c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0"/>
        <v>0</v>
      </c>
      <c r="AM74" s="11"/>
      <c r="AN74" s="10"/>
      <c r="AO74" s="11"/>
      <c r="AP74" s="10"/>
      <c r="AQ74" s="7"/>
      <c r="AR74" s="11"/>
      <c r="AS74" s="10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71"/>
        <v>0</v>
      </c>
      <c r="BF74" s="11">
        <v>30</v>
      </c>
      <c r="BG74" s="10" t="s">
        <v>54</v>
      </c>
      <c r="BH74" s="11"/>
      <c r="BI74" s="10"/>
      <c r="BJ74" s="7">
        <v>1.2</v>
      </c>
      <c r="BK74" s="11">
        <v>15</v>
      </c>
      <c r="BL74" s="10" t="s">
        <v>54</v>
      </c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>
        <v>0.8</v>
      </c>
      <c r="BX74" s="7">
        <f t="shared" si="72"/>
        <v>2</v>
      </c>
      <c r="BY74" s="11"/>
      <c r="BZ74" s="10"/>
      <c r="CA74" s="11"/>
      <c r="CB74" s="10"/>
      <c r="CC74" s="7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73"/>
        <v>0</v>
      </c>
    </row>
    <row r="75" spans="1:95" x14ac:dyDescent="0.2">
      <c r="A75" s="20">
        <v>8</v>
      </c>
      <c r="B75" s="20">
        <v>1</v>
      </c>
      <c r="C75" s="20"/>
      <c r="D75" s="6" t="s">
        <v>192</v>
      </c>
      <c r="E75" s="3" t="s">
        <v>193</v>
      </c>
      <c r="F75" s="6">
        <f t="shared" si="57"/>
        <v>0</v>
      </c>
      <c r="G75" s="6">
        <f t="shared" si="58"/>
        <v>2</v>
      </c>
      <c r="H75" s="6">
        <f t="shared" si="59"/>
        <v>45</v>
      </c>
      <c r="I75" s="6">
        <f t="shared" si="60"/>
        <v>30</v>
      </c>
      <c r="J75" s="6">
        <f t="shared" si="61"/>
        <v>0</v>
      </c>
      <c r="K75" s="6">
        <f t="shared" si="62"/>
        <v>15</v>
      </c>
      <c r="L75" s="6">
        <f t="shared" si="63"/>
        <v>0</v>
      </c>
      <c r="M75" s="6">
        <f t="shared" si="64"/>
        <v>0</v>
      </c>
      <c r="N75" s="6">
        <f t="shared" si="65"/>
        <v>0</v>
      </c>
      <c r="O75" s="6">
        <f t="shared" si="66"/>
        <v>0</v>
      </c>
      <c r="P75" s="6">
        <f t="shared" si="67"/>
        <v>0</v>
      </c>
      <c r="Q75" s="7">
        <f t="shared" si="68"/>
        <v>2</v>
      </c>
      <c r="R75" s="7">
        <f t="shared" si="69"/>
        <v>0.8</v>
      </c>
      <c r="S75" s="7">
        <v>1.8</v>
      </c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70"/>
        <v>0</v>
      </c>
      <c r="AM75" s="11"/>
      <c r="AN75" s="10"/>
      <c r="AO75" s="11"/>
      <c r="AP75" s="10"/>
      <c r="AQ75" s="7"/>
      <c r="AR75" s="11"/>
      <c r="AS75" s="10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71"/>
        <v>0</v>
      </c>
      <c r="BF75" s="11">
        <v>30</v>
      </c>
      <c r="BG75" s="10" t="s">
        <v>54</v>
      </c>
      <c r="BH75" s="11"/>
      <c r="BI75" s="10"/>
      <c r="BJ75" s="7">
        <v>1.2</v>
      </c>
      <c r="BK75" s="11">
        <v>15</v>
      </c>
      <c r="BL75" s="10" t="s">
        <v>54</v>
      </c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>
        <v>0.8</v>
      </c>
      <c r="BX75" s="7">
        <f t="shared" si="72"/>
        <v>2</v>
      </c>
      <c r="BY75" s="11"/>
      <c r="BZ75" s="10"/>
      <c r="CA75" s="11"/>
      <c r="CB75" s="10"/>
      <c r="CC75" s="7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73"/>
        <v>0</v>
      </c>
    </row>
    <row r="76" spans="1:95" ht="20.100000000000001" customHeight="1" x14ac:dyDescent="0.2">
      <c r="A76" s="19" t="s">
        <v>153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9"/>
      <c r="CQ76" s="13"/>
    </row>
    <row r="77" spans="1:95" x14ac:dyDescent="0.2">
      <c r="A77" s="6"/>
      <c r="B77" s="6"/>
      <c r="C77" s="6"/>
      <c r="D77" s="6" t="s">
        <v>154</v>
      </c>
      <c r="E77" s="3" t="s">
        <v>155</v>
      </c>
      <c r="F77" s="6">
        <f>COUNTIF(T77:CO77,"e")</f>
        <v>0</v>
      </c>
      <c r="G77" s="6">
        <f>COUNTIF(T77:CO77,"z")</f>
        <v>1</v>
      </c>
      <c r="H77" s="6">
        <f>SUM(I77:P77)</f>
        <v>4</v>
      </c>
      <c r="I77" s="6">
        <f>T77+AM77+BF77+BY77</f>
        <v>0</v>
      </c>
      <c r="J77" s="6">
        <f>V77+AO77+BH77+CA77</f>
        <v>0</v>
      </c>
      <c r="K77" s="6">
        <f>Y77+AR77+BK77+CD77</f>
        <v>0</v>
      </c>
      <c r="L77" s="6">
        <f>AA77+AT77+BM77+CF77</f>
        <v>0</v>
      </c>
      <c r="M77" s="6">
        <f>AC77+AV77+BO77+CH77</f>
        <v>0</v>
      </c>
      <c r="N77" s="6">
        <f>AE77+AX77+BQ77+CJ77</f>
        <v>0</v>
      </c>
      <c r="O77" s="6">
        <f>AG77+AZ77+BS77+CL77</f>
        <v>4</v>
      </c>
      <c r="P77" s="6">
        <f>AI77+BB77+BU77+CN77</f>
        <v>0</v>
      </c>
      <c r="Q77" s="7">
        <f>AL77+BE77+BX77+CQ77</f>
        <v>4</v>
      </c>
      <c r="R77" s="7">
        <f>AK77+BD77+BW77+CP77</f>
        <v>4</v>
      </c>
      <c r="S77" s="7">
        <v>0.1</v>
      </c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>X77+AK77</f>
        <v>0</v>
      </c>
      <c r="AM77" s="11"/>
      <c r="AN77" s="10"/>
      <c r="AO77" s="11"/>
      <c r="AP77" s="10"/>
      <c r="AQ77" s="7"/>
      <c r="AR77" s="11"/>
      <c r="AS77" s="10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>AQ77+BD77</f>
        <v>0</v>
      </c>
      <c r="BF77" s="11"/>
      <c r="BG77" s="10"/>
      <c r="BH77" s="11"/>
      <c r="BI77" s="10"/>
      <c r="BJ77" s="7"/>
      <c r="BK77" s="11"/>
      <c r="BL77" s="10"/>
      <c r="BM77" s="11"/>
      <c r="BN77" s="10"/>
      <c r="BO77" s="11"/>
      <c r="BP77" s="10"/>
      <c r="BQ77" s="11"/>
      <c r="BR77" s="10"/>
      <c r="BS77" s="11">
        <v>4</v>
      </c>
      <c r="BT77" s="10" t="s">
        <v>54</v>
      </c>
      <c r="BU77" s="11"/>
      <c r="BV77" s="10"/>
      <c r="BW77" s="7">
        <v>4</v>
      </c>
      <c r="BX77" s="7">
        <f>BJ77+BW77</f>
        <v>4</v>
      </c>
      <c r="BY77" s="11"/>
      <c r="BZ77" s="10"/>
      <c r="CA77" s="11"/>
      <c r="CB77" s="10"/>
      <c r="CC77" s="7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>CC77+CP77</f>
        <v>0</v>
      </c>
    </row>
    <row r="78" spans="1:95" ht="15.95" customHeight="1" x14ac:dyDescent="0.2">
      <c r="A78" s="6"/>
      <c r="B78" s="6"/>
      <c r="C78" s="6"/>
      <c r="D78" s="6"/>
      <c r="E78" s="6" t="s">
        <v>67</v>
      </c>
      <c r="F78" s="6">
        <f t="shared" ref="F78:AK78" si="74">SUM(F77:F77)</f>
        <v>0</v>
      </c>
      <c r="G78" s="6">
        <f t="shared" si="74"/>
        <v>1</v>
      </c>
      <c r="H78" s="6">
        <f t="shared" si="74"/>
        <v>4</v>
      </c>
      <c r="I78" s="6">
        <f t="shared" si="74"/>
        <v>0</v>
      </c>
      <c r="J78" s="6">
        <f t="shared" si="74"/>
        <v>0</v>
      </c>
      <c r="K78" s="6">
        <f t="shared" si="74"/>
        <v>0</v>
      </c>
      <c r="L78" s="6">
        <f t="shared" si="74"/>
        <v>0</v>
      </c>
      <c r="M78" s="6">
        <f t="shared" si="74"/>
        <v>0</v>
      </c>
      <c r="N78" s="6">
        <f t="shared" si="74"/>
        <v>0</v>
      </c>
      <c r="O78" s="6">
        <f t="shared" si="74"/>
        <v>4</v>
      </c>
      <c r="P78" s="6">
        <f t="shared" si="74"/>
        <v>0</v>
      </c>
      <c r="Q78" s="7">
        <f t="shared" si="74"/>
        <v>4</v>
      </c>
      <c r="R78" s="7">
        <f t="shared" si="74"/>
        <v>4</v>
      </c>
      <c r="S78" s="7">
        <f t="shared" si="74"/>
        <v>0.1</v>
      </c>
      <c r="T78" s="11">
        <f t="shared" si="74"/>
        <v>0</v>
      </c>
      <c r="U78" s="10">
        <f t="shared" si="74"/>
        <v>0</v>
      </c>
      <c r="V78" s="11">
        <f t="shared" si="74"/>
        <v>0</v>
      </c>
      <c r="W78" s="10">
        <f t="shared" si="74"/>
        <v>0</v>
      </c>
      <c r="X78" s="7">
        <f t="shared" si="74"/>
        <v>0</v>
      </c>
      <c r="Y78" s="11">
        <f t="shared" si="74"/>
        <v>0</v>
      </c>
      <c r="Z78" s="10">
        <f t="shared" si="74"/>
        <v>0</v>
      </c>
      <c r="AA78" s="11">
        <f t="shared" si="74"/>
        <v>0</v>
      </c>
      <c r="AB78" s="10">
        <f t="shared" si="74"/>
        <v>0</v>
      </c>
      <c r="AC78" s="11">
        <f t="shared" si="74"/>
        <v>0</v>
      </c>
      <c r="AD78" s="10">
        <f t="shared" si="74"/>
        <v>0</v>
      </c>
      <c r="AE78" s="11">
        <f t="shared" si="74"/>
        <v>0</v>
      </c>
      <c r="AF78" s="10">
        <f t="shared" si="74"/>
        <v>0</v>
      </c>
      <c r="AG78" s="11">
        <f t="shared" si="74"/>
        <v>0</v>
      </c>
      <c r="AH78" s="10">
        <f t="shared" si="74"/>
        <v>0</v>
      </c>
      <c r="AI78" s="11">
        <f t="shared" si="74"/>
        <v>0</v>
      </c>
      <c r="AJ78" s="10">
        <f t="shared" si="74"/>
        <v>0</v>
      </c>
      <c r="AK78" s="7">
        <f t="shared" si="74"/>
        <v>0</v>
      </c>
      <c r="AL78" s="7">
        <f t="shared" ref="AL78:BQ78" si="75">SUM(AL77:AL77)</f>
        <v>0</v>
      </c>
      <c r="AM78" s="11">
        <f t="shared" si="75"/>
        <v>0</v>
      </c>
      <c r="AN78" s="10">
        <f t="shared" si="75"/>
        <v>0</v>
      </c>
      <c r="AO78" s="11">
        <f t="shared" si="75"/>
        <v>0</v>
      </c>
      <c r="AP78" s="10">
        <f t="shared" si="75"/>
        <v>0</v>
      </c>
      <c r="AQ78" s="7">
        <f t="shared" si="75"/>
        <v>0</v>
      </c>
      <c r="AR78" s="11">
        <f t="shared" si="75"/>
        <v>0</v>
      </c>
      <c r="AS78" s="10">
        <f t="shared" si="75"/>
        <v>0</v>
      </c>
      <c r="AT78" s="11">
        <f t="shared" si="75"/>
        <v>0</v>
      </c>
      <c r="AU78" s="10">
        <f t="shared" si="75"/>
        <v>0</v>
      </c>
      <c r="AV78" s="11">
        <f t="shared" si="75"/>
        <v>0</v>
      </c>
      <c r="AW78" s="10">
        <f t="shared" si="75"/>
        <v>0</v>
      </c>
      <c r="AX78" s="11">
        <f t="shared" si="75"/>
        <v>0</v>
      </c>
      <c r="AY78" s="10">
        <f t="shared" si="75"/>
        <v>0</v>
      </c>
      <c r="AZ78" s="11">
        <f t="shared" si="75"/>
        <v>0</v>
      </c>
      <c r="BA78" s="10">
        <f t="shared" si="75"/>
        <v>0</v>
      </c>
      <c r="BB78" s="11">
        <f t="shared" si="75"/>
        <v>0</v>
      </c>
      <c r="BC78" s="10">
        <f t="shared" si="75"/>
        <v>0</v>
      </c>
      <c r="BD78" s="7">
        <f t="shared" si="75"/>
        <v>0</v>
      </c>
      <c r="BE78" s="7">
        <f t="shared" si="75"/>
        <v>0</v>
      </c>
      <c r="BF78" s="11">
        <f t="shared" si="75"/>
        <v>0</v>
      </c>
      <c r="BG78" s="10">
        <f t="shared" si="75"/>
        <v>0</v>
      </c>
      <c r="BH78" s="11">
        <f t="shared" si="75"/>
        <v>0</v>
      </c>
      <c r="BI78" s="10">
        <f t="shared" si="75"/>
        <v>0</v>
      </c>
      <c r="BJ78" s="7">
        <f t="shared" si="75"/>
        <v>0</v>
      </c>
      <c r="BK78" s="11">
        <f t="shared" si="75"/>
        <v>0</v>
      </c>
      <c r="BL78" s="10">
        <f t="shared" si="75"/>
        <v>0</v>
      </c>
      <c r="BM78" s="11">
        <f t="shared" si="75"/>
        <v>0</v>
      </c>
      <c r="BN78" s="10">
        <f t="shared" si="75"/>
        <v>0</v>
      </c>
      <c r="BO78" s="11">
        <f t="shared" si="75"/>
        <v>0</v>
      </c>
      <c r="BP78" s="10">
        <f t="shared" si="75"/>
        <v>0</v>
      </c>
      <c r="BQ78" s="11">
        <f t="shared" si="75"/>
        <v>0</v>
      </c>
      <c r="BR78" s="10">
        <f t="shared" ref="BR78:CQ78" si="76">SUM(BR77:BR77)</f>
        <v>0</v>
      </c>
      <c r="BS78" s="11">
        <f t="shared" si="76"/>
        <v>4</v>
      </c>
      <c r="BT78" s="10">
        <f t="shared" si="76"/>
        <v>0</v>
      </c>
      <c r="BU78" s="11">
        <f t="shared" si="76"/>
        <v>0</v>
      </c>
      <c r="BV78" s="10">
        <f t="shared" si="76"/>
        <v>0</v>
      </c>
      <c r="BW78" s="7">
        <f t="shared" si="76"/>
        <v>4</v>
      </c>
      <c r="BX78" s="7">
        <f t="shared" si="76"/>
        <v>4</v>
      </c>
      <c r="BY78" s="11">
        <f t="shared" si="76"/>
        <v>0</v>
      </c>
      <c r="BZ78" s="10">
        <f t="shared" si="76"/>
        <v>0</v>
      </c>
      <c r="CA78" s="11">
        <f t="shared" si="76"/>
        <v>0</v>
      </c>
      <c r="CB78" s="10">
        <f t="shared" si="76"/>
        <v>0</v>
      </c>
      <c r="CC78" s="7">
        <f t="shared" si="76"/>
        <v>0</v>
      </c>
      <c r="CD78" s="11">
        <f t="shared" si="76"/>
        <v>0</v>
      </c>
      <c r="CE78" s="10">
        <f t="shared" si="76"/>
        <v>0</v>
      </c>
      <c r="CF78" s="11">
        <f t="shared" si="76"/>
        <v>0</v>
      </c>
      <c r="CG78" s="10">
        <f t="shared" si="76"/>
        <v>0</v>
      </c>
      <c r="CH78" s="11">
        <f t="shared" si="76"/>
        <v>0</v>
      </c>
      <c r="CI78" s="10">
        <f t="shared" si="76"/>
        <v>0</v>
      </c>
      <c r="CJ78" s="11">
        <f t="shared" si="76"/>
        <v>0</v>
      </c>
      <c r="CK78" s="10">
        <f t="shared" si="76"/>
        <v>0</v>
      </c>
      <c r="CL78" s="11">
        <f t="shared" si="76"/>
        <v>0</v>
      </c>
      <c r="CM78" s="10">
        <f t="shared" si="76"/>
        <v>0</v>
      </c>
      <c r="CN78" s="11">
        <f t="shared" si="76"/>
        <v>0</v>
      </c>
      <c r="CO78" s="10">
        <f t="shared" si="76"/>
        <v>0</v>
      </c>
      <c r="CP78" s="7">
        <f t="shared" si="76"/>
        <v>0</v>
      </c>
      <c r="CQ78" s="7">
        <f t="shared" si="76"/>
        <v>0</v>
      </c>
    </row>
    <row r="79" spans="1:95" ht="20.100000000000001" customHeight="1" x14ac:dyDescent="0.2">
      <c r="A79" s="19" t="s">
        <v>156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9"/>
      <c r="CQ79" s="13"/>
    </row>
    <row r="80" spans="1:95" x14ac:dyDescent="0.2">
      <c r="A80" s="6"/>
      <c r="B80" s="6"/>
      <c r="C80" s="6"/>
      <c r="D80" s="6" t="s">
        <v>157</v>
      </c>
      <c r="E80" s="3" t="s">
        <v>158</v>
      </c>
      <c r="F80" s="6">
        <f>COUNTIF(T80:CO80,"e")</f>
        <v>0</v>
      </c>
      <c r="G80" s="6">
        <f>COUNTIF(T80:CO80,"z")</f>
        <v>1</v>
      </c>
      <c r="H80" s="6">
        <f>SUM(I80:P80)</f>
        <v>5</v>
      </c>
      <c r="I80" s="6">
        <f>T80+AM80+BF80+BY80</f>
        <v>5</v>
      </c>
      <c r="J80" s="6">
        <f>V80+AO80+BH80+CA80</f>
        <v>0</v>
      </c>
      <c r="K80" s="6">
        <f>Y80+AR80+BK80+CD80</f>
        <v>0</v>
      </c>
      <c r="L80" s="6">
        <f>AA80+AT80+BM80+CF80</f>
        <v>0</v>
      </c>
      <c r="M80" s="6">
        <f>AC80+AV80+BO80+CH80</f>
        <v>0</v>
      </c>
      <c r="N80" s="6">
        <f>AE80+AX80+BQ80+CJ80</f>
        <v>0</v>
      </c>
      <c r="O80" s="6">
        <f>AG80+AZ80+BS80+CL80</f>
        <v>0</v>
      </c>
      <c r="P80" s="6">
        <f>AI80+BB80+BU80+CN80</f>
        <v>0</v>
      </c>
      <c r="Q80" s="7">
        <f>AL80+BE80+BX80+CQ80</f>
        <v>0</v>
      </c>
      <c r="R80" s="7">
        <f>AK80+BD80+BW80+CP80</f>
        <v>0</v>
      </c>
      <c r="S80" s="7">
        <v>0</v>
      </c>
      <c r="T80" s="11">
        <v>5</v>
      </c>
      <c r="U80" s="10" t="s">
        <v>54</v>
      </c>
      <c r="V80" s="11"/>
      <c r="W80" s="10"/>
      <c r="X80" s="7">
        <v>0</v>
      </c>
      <c r="Y80" s="11"/>
      <c r="Z80" s="10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>X80+AK80</f>
        <v>0</v>
      </c>
      <c r="AM80" s="11"/>
      <c r="AN80" s="10"/>
      <c r="AO80" s="11"/>
      <c r="AP80" s="10"/>
      <c r="AQ80" s="7"/>
      <c r="AR80" s="11"/>
      <c r="AS80" s="10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>AQ80+BD80</f>
        <v>0</v>
      </c>
      <c r="BF80" s="11"/>
      <c r="BG80" s="10"/>
      <c r="BH80" s="11"/>
      <c r="BI80" s="10"/>
      <c r="BJ80" s="7"/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>BJ80+BW80</f>
        <v>0</v>
      </c>
      <c r="BY80" s="11"/>
      <c r="BZ80" s="10"/>
      <c r="CA80" s="11"/>
      <c r="CB80" s="10"/>
      <c r="CC80" s="7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>CC80+CP80</f>
        <v>0</v>
      </c>
    </row>
    <row r="81" spans="1:95" x14ac:dyDescent="0.2">
      <c r="A81" s="6"/>
      <c r="B81" s="6"/>
      <c r="C81" s="6"/>
      <c r="D81" s="6" t="s">
        <v>159</v>
      </c>
      <c r="E81" s="3" t="s">
        <v>160</v>
      </c>
      <c r="F81" s="6">
        <f>COUNTIF(T81:CO81,"e")</f>
        <v>0</v>
      </c>
      <c r="G81" s="6">
        <f>COUNTIF(T81:CO81,"z")</f>
        <v>1</v>
      </c>
      <c r="H81" s="6">
        <f>SUM(I81:P81)</f>
        <v>2</v>
      </c>
      <c r="I81" s="6">
        <f>T81+AM81+BF81+BY81</f>
        <v>2</v>
      </c>
      <c r="J81" s="6">
        <f>V81+AO81+BH81+CA81</f>
        <v>0</v>
      </c>
      <c r="K81" s="6">
        <f>Y81+AR81+BK81+CD81</f>
        <v>0</v>
      </c>
      <c r="L81" s="6">
        <f>AA81+AT81+BM81+CF81</f>
        <v>0</v>
      </c>
      <c r="M81" s="6">
        <f>AC81+AV81+BO81+CH81</f>
        <v>0</v>
      </c>
      <c r="N81" s="6">
        <f>AE81+AX81+BQ81+CJ81</f>
        <v>0</v>
      </c>
      <c r="O81" s="6">
        <f>AG81+AZ81+BS81+CL81</f>
        <v>0</v>
      </c>
      <c r="P81" s="6">
        <f>AI81+BB81+BU81+CN81</f>
        <v>0</v>
      </c>
      <c r="Q81" s="7">
        <f>AL81+BE81+BX81+CQ81</f>
        <v>0</v>
      </c>
      <c r="R81" s="7">
        <f>AK81+BD81+BW81+CP81</f>
        <v>0</v>
      </c>
      <c r="S81" s="7">
        <v>0</v>
      </c>
      <c r="T81" s="11"/>
      <c r="U81" s="10"/>
      <c r="V81" s="11"/>
      <c r="W81" s="10"/>
      <c r="X81" s="7"/>
      <c r="Y81" s="11"/>
      <c r="Z81" s="10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>X81+AK81</f>
        <v>0</v>
      </c>
      <c r="AM81" s="11">
        <v>2</v>
      </c>
      <c r="AN81" s="10" t="s">
        <v>54</v>
      </c>
      <c r="AO81" s="11"/>
      <c r="AP81" s="10"/>
      <c r="AQ81" s="7">
        <v>0</v>
      </c>
      <c r="AR81" s="11"/>
      <c r="AS81" s="10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>AQ81+BD81</f>
        <v>0</v>
      </c>
      <c r="BF81" s="11"/>
      <c r="BG81" s="10"/>
      <c r="BH81" s="11"/>
      <c r="BI81" s="10"/>
      <c r="BJ81" s="7"/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>BJ81+BW81</f>
        <v>0</v>
      </c>
      <c r="BY81" s="11"/>
      <c r="BZ81" s="10"/>
      <c r="CA81" s="11"/>
      <c r="CB81" s="10"/>
      <c r="CC81" s="7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>CC81+CP81</f>
        <v>0</v>
      </c>
    </row>
    <row r="82" spans="1:95" ht="15.95" customHeight="1" x14ac:dyDescent="0.2">
      <c r="A82" s="6"/>
      <c r="B82" s="6"/>
      <c r="C82" s="6"/>
      <c r="D82" s="6"/>
      <c r="E82" s="6" t="s">
        <v>67</v>
      </c>
      <c r="F82" s="6">
        <f t="shared" ref="F82:AK82" si="77">SUM(F80:F81)</f>
        <v>0</v>
      </c>
      <c r="G82" s="6">
        <f t="shared" si="77"/>
        <v>2</v>
      </c>
      <c r="H82" s="6">
        <f t="shared" si="77"/>
        <v>7</v>
      </c>
      <c r="I82" s="6">
        <f t="shared" si="77"/>
        <v>7</v>
      </c>
      <c r="J82" s="6">
        <f t="shared" si="77"/>
        <v>0</v>
      </c>
      <c r="K82" s="6">
        <f t="shared" si="77"/>
        <v>0</v>
      </c>
      <c r="L82" s="6">
        <f t="shared" si="77"/>
        <v>0</v>
      </c>
      <c r="M82" s="6">
        <f t="shared" si="77"/>
        <v>0</v>
      </c>
      <c r="N82" s="6">
        <f t="shared" si="77"/>
        <v>0</v>
      </c>
      <c r="O82" s="6">
        <f t="shared" si="77"/>
        <v>0</v>
      </c>
      <c r="P82" s="6">
        <f t="shared" si="77"/>
        <v>0</v>
      </c>
      <c r="Q82" s="7">
        <f t="shared" si="77"/>
        <v>0</v>
      </c>
      <c r="R82" s="7">
        <f t="shared" si="77"/>
        <v>0</v>
      </c>
      <c r="S82" s="7">
        <f t="shared" si="77"/>
        <v>0</v>
      </c>
      <c r="T82" s="11">
        <f t="shared" si="77"/>
        <v>5</v>
      </c>
      <c r="U82" s="10">
        <f t="shared" si="77"/>
        <v>0</v>
      </c>
      <c r="V82" s="11">
        <f t="shared" si="77"/>
        <v>0</v>
      </c>
      <c r="W82" s="10">
        <f t="shared" si="77"/>
        <v>0</v>
      </c>
      <c r="X82" s="7">
        <f t="shared" si="77"/>
        <v>0</v>
      </c>
      <c r="Y82" s="11">
        <f t="shared" si="77"/>
        <v>0</v>
      </c>
      <c r="Z82" s="10">
        <f t="shared" si="77"/>
        <v>0</v>
      </c>
      <c r="AA82" s="11">
        <f t="shared" si="77"/>
        <v>0</v>
      </c>
      <c r="AB82" s="10">
        <f t="shared" si="77"/>
        <v>0</v>
      </c>
      <c r="AC82" s="11">
        <f t="shared" si="77"/>
        <v>0</v>
      </c>
      <c r="AD82" s="10">
        <f t="shared" si="77"/>
        <v>0</v>
      </c>
      <c r="AE82" s="11">
        <f t="shared" si="77"/>
        <v>0</v>
      </c>
      <c r="AF82" s="10">
        <f t="shared" si="77"/>
        <v>0</v>
      </c>
      <c r="AG82" s="11">
        <f t="shared" si="77"/>
        <v>0</v>
      </c>
      <c r="AH82" s="10">
        <f t="shared" si="77"/>
        <v>0</v>
      </c>
      <c r="AI82" s="11">
        <f t="shared" si="77"/>
        <v>0</v>
      </c>
      <c r="AJ82" s="10">
        <f t="shared" si="77"/>
        <v>0</v>
      </c>
      <c r="AK82" s="7">
        <f t="shared" si="77"/>
        <v>0</v>
      </c>
      <c r="AL82" s="7">
        <f t="shared" ref="AL82:BQ82" si="78">SUM(AL80:AL81)</f>
        <v>0</v>
      </c>
      <c r="AM82" s="11">
        <f t="shared" si="78"/>
        <v>2</v>
      </c>
      <c r="AN82" s="10">
        <f t="shared" si="78"/>
        <v>0</v>
      </c>
      <c r="AO82" s="11">
        <f t="shared" si="78"/>
        <v>0</v>
      </c>
      <c r="AP82" s="10">
        <f t="shared" si="78"/>
        <v>0</v>
      </c>
      <c r="AQ82" s="7">
        <f t="shared" si="78"/>
        <v>0</v>
      </c>
      <c r="AR82" s="11">
        <f t="shared" si="78"/>
        <v>0</v>
      </c>
      <c r="AS82" s="10">
        <f t="shared" si="78"/>
        <v>0</v>
      </c>
      <c r="AT82" s="11">
        <f t="shared" si="78"/>
        <v>0</v>
      </c>
      <c r="AU82" s="10">
        <f t="shared" si="78"/>
        <v>0</v>
      </c>
      <c r="AV82" s="11">
        <f t="shared" si="78"/>
        <v>0</v>
      </c>
      <c r="AW82" s="10">
        <f t="shared" si="78"/>
        <v>0</v>
      </c>
      <c r="AX82" s="11">
        <f t="shared" si="78"/>
        <v>0</v>
      </c>
      <c r="AY82" s="10">
        <f t="shared" si="78"/>
        <v>0</v>
      </c>
      <c r="AZ82" s="11">
        <f t="shared" si="78"/>
        <v>0</v>
      </c>
      <c r="BA82" s="10">
        <f t="shared" si="78"/>
        <v>0</v>
      </c>
      <c r="BB82" s="11">
        <f t="shared" si="78"/>
        <v>0</v>
      </c>
      <c r="BC82" s="10">
        <f t="shared" si="78"/>
        <v>0</v>
      </c>
      <c r="BD82" s="7">
        <f t="shared" si="78"/>
        <v>0</v>
      </c>
      <c r="BE82" s="7">
        <f t="shared" si="78"/>
        <v>0</v>
      </c>
      <c r="BF82" s="11">
        <f t="shared" si="78"/>
        <v>0</v>
      </c>
      <c r="BG82" s="10">
        <f t="shared" si="78"/>
        <v>0</v>
      </c>
      <c r="BH82" s="11">
        <f t="shared" si="78"/>
        <v>0</v>
      </c>
      <c r="BI82" s="10">
        <f t="shared" si="78"/>
        <v>0</v>
      </c>
      <c r="BJ82" s="7">
        <f t="shared" si="78"/>
        <v>0</v>
      </c>
      <c r="BK82" s="11">
        <f t="shared" si="78"/>
        <v>0</v>
      </c>
      <c r="BL82" s="10">
        <f t="shared" si="78"/>
        <v>0</v>
      </c>
      <c r="BM82" s="11">
        <f t="shared" si="78"/>
        <v>0</v>
      </c>
      <c r="BN82" s="10">
        <f t="shared" si="78"/>
        <v>0</v>
      </c>
      <c r="BO82" s="11">
        <f t="shared" si="78"/>
        <v>0</v>
      </c>
      <c r="BP82" s="10">
        <f t="shared" si="78"/>
        <v>0</v>
      </c>
      <c r="BQ82" s="11">
        <f t="shared" si="78"/>
        <v>0</v>
      </c>
      <c r="BR82" s="10">
        <f t="shared" ref="BR82:CQ82" si="79">SUM(BR80:BR81)</f>
        <v>0</v>
      </c>
      <c r="BS82" s="11">
        <f t="shared" si="79"/>
        <v>0</v>
      </c>
      <c r="BT82" s="10">
        <f t="shared" si="79"/>
        <v>0</v>
      </c>
      <c r="BU82" s="11">
        <f t="shared" si="79"/>
        <v>0</v>
      </c>
      <c r="BV82" s="10">
        <f t="shared" si="79"/>
        <v>0</v>
      </c>
      <c r="BW82" s="7">
        <f t="shared" si="79"/>
        <v>0</v>
      </c>
      <c r="BX82" s="7">
        <f t="shared" si="79"/>
        <v>0</v>
      </c>
      <c r="BY82" s="11">
        <f t="shared" si="79"/>
        <v>0</v>
      </c>
      <c r="BZ82" s="10">
        <f t="shared" si="79"/>
        <v>0</v>
      </c>
      <c r="CA82" s="11">
        <f t="shared" si="79"/>
        <v>0</v>
      </c>
      <c r="CB82" s="10">
        <f t="shared" si="79"/>
        <v>0</v>
      </c>
      <c r="CC82" s="7">
        <f t="shared" si="79"/>
        <v>0</v>
      </c>
      <c r="CD82" s="11">
        <f t="shared" si="79"/>
        <v>0</v>
      </c>
      <c r="CE82" s="10">
        <f t="shared" si="79"/>
        <v>0</v>
      </c>
      <c r="CF82" s="11">
        <f t="shared" si="79"/>
        <v>0</v>
      </c>
      <c r="CG82" s="10">
        <f t="shared" si="79"/>
        <v>0</v>
      </c>
      <c r="CH82" s="11">
        <f t="shared" si="79"/>
        <v>0</v>
      </c>
      <c r="CI82" s="10">
        <f t="shared" si="79"/>
        <v>0</v>
      </c>
      <c r="CJ82" s="11">
        <f t="shared" si="79"/>
        <v>0</v>
      </c>
      <c r="CK82" s="10">
        <f t="shared" si="79"/>
        <v>0</v>
      </c>
      <c r="CL82" s="11">
        <f t="shared" si="79"/>
        <v>0</v>
      </c>
      <c r="CM82" s="10">
        <f t="shared" si="79"/>
        <v>0</v>
      </c>
      <c r="CN82" s="11">
        <f t="shared" si="79"/>
        <v>0</v>
      </c>
      <c r="CO82" s="10">
        <f t="shared" si="79"/>
        <v>0</v>
      </c>
      <c r="CP82" s="7">
        <f t="shared" si="79"/>
        <v>0</v>
      </c>
      <c r="CQ82" s="7">
        <f t="shared" si="79"/>
        <v>0</v>
      </c>
    </row>
    <row r="83" spans="1:95" ht="20.100000000000001" customHeight="1" x14ac:dyDescent="0.2">
      <c r="A83" s="6"/>
      <c r="B83" s="6"/>
      <c r="C83" s="6"/>
      <c r="D83" s="6"/>
      <c r="E83" s="8" t="s">
        <v>161</v>
      </c>
      <c r="F83" s="6">
        <f>F24+F27+F39+F52+F78+F82</f>
        <v>10</v>
      </c>
      <c r="G83" s="6">
        <f>G24+G27+G39+G52+G78+G82</f>
        <v>43</v>
      </c>
      <c r="H83" s="6">
        <f t="shared" ref="H83:P83" si="80">H24+H27+H39+H52+H82</f>
        <v>1132</v>
      </c>
      <c r="I83" s="6">
        <f t="shared" si="80"/>
        <v>532</v>
      </c>
      <c r="J83" s="6">
        <f t="shared" si="80"/>
        <v>90</v>
      </c>
      <c r="K83" s="6">
        <f t="shared" si="80"/>
        <v>180</v>
      </c>
      <c r="L83" s="6">
        <f t="shared" si="80"/>
        <v>30</v>
      </c>
      <c r="M83" s="6">
        <f t="shared" si="80"/>
        <v>270</v>
      </c>
      <c r="N83" s="6">
        <f t="shared" si="80"/>
        <v>0</v>
      </c>
      <c r="O83" s="6">
        <f t="shared" si="80"/>
        <v>0</v>
      </c>
      <c r="P83" s="6">
        <f t="shared" si="80"/>
        <v>30</v>
      </c>
      <c r="Q83" s="7">
        <f>Q24+Q27+Q39+Q52+Q78+Q82</f>
        <v>90</v>
      </c>
      <c r="R83" s="7">
        <f>R24+R27+R39+R52+R78+R82</f>
        <v>56</v>
      </c>
      <c r="S83" s="7">
        <f>S24+S27+S39+S52+S78+S82</f>
        <v>50.199999999999996</v>
      </c>
      <c r="T83" s="11">
        <f>T24+T27+T39+T52+T82</f>
        <v>260</v>
      </c>
      <c r="U83" s="10">
        <f>U24+U27+U39+U52+U82</f>
        <v>0</v>
      </c>
      <c r="V83" s="11">
        <f>V24+V27+V39+V52+V82</f>
        <v>30</v>
      </c>
      <c r="W83" s="10">
        <f>W24+W27+W39+W52+W82</f>
        <v>0</v>
      </c>
      <c r="X83" s="7">
        <f>X24+X27+X39+X52+X78+X82</f>
        <v>15.7</v>
      </c>
      <c r="Y83" s="11">
        <f t="shared" ref="Y83:AJ83" si="81">Y24+Y27+Y39+Y52+Y82</f>
        <v>90</v>
      </c>
      <c r="Z83" s="10">
        <f t="shared" si="81"/>
        <v>0</v>
      </c>
      <c r="AA83" s="11">
        <f t="shared" si="81"/>
        <v>30</v>
      </c>
      <c r="AB83" s="10">
        <f t="shared" si="81"/>
        <v>0</v>
      </c>
      <c r="AC83" s="11">
        <f t="shared" si="81"/>
        <v>120</v>
      </c>
      <c r="AD83" s="10">
        <f t="shared" si="81"/>
        <v>0</v>
      </c>
      <c r="AE83" s="11">
        <f t="shared" si="81"/>
        <v>0</v>
      </c>
      <c r="AF83" s="10">
        <f t="shared" si="81"/>
        <v>0</v>
      </c>
      <c r="AG83" s="11">
        <f t="shared" si="81"/>
        <v>0</v>
      </c>
      <c r="AH83" s="10">
        <f t="shared" si="81"/>
        <v>0</v>
      </c>
      <c r="AI83" s="11">
        <f t="shared" si="81"/>
        <v>0</v>
      </c>
      <c r="AJ83" s="10">
        <f t="shared" si="81"/>
        <v>0</v>
      </c>
      <c r="AK83" s="7">
        <f>AK24+AK27+AK39+AK52+AK78+AK82</f>
        <v>14.3</v>
      </c>
      <c r="AL83" s="7">
        <f>AL24+AL27+AL39+AL52+AL78+AL82</f>
        <v>30</v>
      </c>
      <c r="AM83" s="11">
        <f>AM24+AM27+AM39+AM52+AM82</f>
        <v>212</v>
      </c>
      <c r="AN83" s="10">
        <f>AN24+AN27+AN39+AN52+AN82</f>
        <v>0</v>
      </c>
      <c r="AO83" s="11">
        <f>AO24+AO27+AO39+AO52+AO82</f>
        <v>45</v>
      </c>
      <c r="AP83" s="10">
        <f>AP24+AP27+AP39+AP52+AP82</f>
        <v>0</v>
      </c>
      <c r="AQ83" s="7">
        <f>AQ24+AQ27+AQ39+AQ52+AQ78+AQ82</f>
        <v>14.899999999999999</v>
      </c>
      <c r="AR83" s="11">
        <f t="shared" ref="AR83:BC83" si="82">AR24+AR27+AR39+AR52+AR82</f>
        <v>60</v>
      </c>
      <c r="AS83" s="10">
        <f t="shared" si="82"/>
        <v>0</v>
      </c>
      <c r="AT83" s="11">
        <f t="shared" si="82"/>
        <v>0</v>
      </c>
      <c r="AU83" s="10">
        <f t="shared" si="82"/>
        <v>0</v>
      </c>
      <c r="AV83" s="11">
        <f t="shared" si="82"/>
        <v>150</v>
      </c>
      <c r="AW83" s="10">
        <f t="shared" si="82"/>
        <v>0</v>
      </c>
      <c r="AX83" s="11">
        <f t="shared" si="82"/>
        <v>0</v>
      </c>
      <c r="AY83" s="10">
        <f t="shared" si="82"/>
        <v>0</v>
      </c>
      <c r="AZ83" s="11">
        <f t="shared" si="82"/>
        <v>0</v>
      </c>
      <c r="BA83" s="10">
        <f t="shared" si="82"/>
        <v>0</v>
      </c>
      <c r="BB83" s="11">
        <f t="shared" si="82"/>
        <v>15</v>
      </c>
      <c r="BC83" s="10">
        <f t="shared" si="82"/>
        <v>0</v>
      </c>
      <c r="BD83" s="7">
        <f>BD24+BD27+BD39+BD52+BD78+BD82</f>
        <v>15.100000000000001</v>
      </c>
      <c r="BE83" s="7">
        <f>BE24+BE27+BE39+BE52+BE78+BE82</f>
        <v>30</v>
      </c>
      <c r="BF83" s="11">
        <f>BF24+BF27+BF39+BF52+BF82</f>
        <v>60</v>
      </c>
      <c r="BG83" s="10">
        <f>BG24+BG27+BG39+BG52+BG82</f>
        <v>0</v>
      </c>
      <c r="BH83" s="11">
        <f>BH24+BH27+BH39+BH52+BH82</f>
        <v>15</v>
      </c>
      <c r="BI83" s="10">
        <f>BI24+BI27+BI39+BI52+BI82</f>
        <v>0</v>
      </c>
      <c r="BJ83" s="7">
        <f>BJ24+BJ27+BJ39+BJ52+BJ78+BJ82</f>
        <v>3.4000000000000004</v>
      </c>
      <c r="BK83" s="11">
        <f t="shared" ref="BK83:BV83" si="83">BK24+BK27+BK39+BK52+BK82</f>
        <v>30</v>
      </c>
      <c r="BL83" s="10">
        <f t="shared" si="83"/>
        <v>0</v>
      </c>
      <c r="BM83" s="11">
        <f t="shared" si="83"/>
        <v>0</v>
      </c>
      <c r="BN83" s="10">
        <f t="shared" si="83"/>
        <v>0</v>
      </c>
      <c r="BO83" s="11">
        <f t="shared" si="83"/>
        <v>0</v>
      </c>
      <c r="BP83" s="10">
        <f t="shared" si="83"/>
        <v>0</v>
      </c>
      <c r="BQ83" s="11">
        <f t="shared" si="83"/>
        <v>0</v>
      </c>
      <c r="BR83" s="10">
        <f t="shared" si="83"/>
        <v>0</v>
      </c>
      <c r="BS83" s="11">
        <f t="shared" si="83"/>
        <v>0</v>
      </c>
      <c r="BT83" s="10">
        <f t="shared" si="83"/>
        <v>0</v>
      </c>
      <c r="BU83" s="11">
        <f t="shared" si="83"/>
        <v>15</v>
      </c>
      <c r="BV83" s="10">
        <f t="shared" si="83"/>
        <v>0</v>
      </c>
      <c r="BW83" s="7">
        <f>BW24+BW27+BW39+BW52+BW78+BW82</f>
        <v>26.6</v>
      </c>
      <c r="BX83" s="7">
        <f>BX24+BX27+BX39+BX52+BX78+BX82</f>
        <v>30</v>
      </c>
      <c r="BY83" s="11">
        <f>BY24+BY27+BY39+BY52+BY82</f>
        <v>0</v>
      </c>
      <c r="BZ83" s="10">
        <f>BZ24+BZ27+BZ39+BZ52+BZ82</f>
        <v>0</v>
      </c>
      <c r="CA83" s="11">
        <f>CA24+CA27+CA39+CA52+CA82</f>
        <v>0</v>
      </c>
      <c r="CB83" s="10">
        <f>CB24+CB27+CB39+CB52+CB82</f>
        <v>0</v>
      </c>
      <c r="CC83" s="7">
        <f>CC24+CC27+CC39+CC52+CC78+CC82</f>
        <v>0</v>
      </c>
      <c r="CD83" s="11">
        <f t="shared" ref="CD83:CO83" si="84">CD24+CD27+CD39+CD52+CD82</f>
        <v>0</v>
      </c>
      <c r="CE83" s="10">
        <f t="shared" si="84"/>
        <v>0</v>
      </c>
      <c r="CF83" s="11">
        <f t="shared" si="84"/>
        <v>0</v>
      </c>
      <c r="CG83" s="10">
        <f t="shared" si="84"/>
        <v>0</v>
      </c>
      <c r="CH83" s="11">
        <f t="shared" si="84"/>
        <v>0</v>
      </c>
      <c r="CI83" s="10">
        <f t="shared" si="84"/>
        <v>0</v>
      </c>
      <c r="CJ83" s="11">
        <f t="shared" si="84"/>
        <v>0</v>
      </c>
      <c r="CK83" s="10">
        <f t="shared" si="84"/>
        <v>0</v>
      </c>
      <c r="CL83" s="11">
        <f t="shared" si="84"/>
        <v>0</v>
      </c>
      <c r="CM83" s="10">
        <f t="shared" si="84"/>
        <v>0</v>
      </c>
      <c r="CN83" s="11">
        <f t="shared" si="84"/>
        <v>0</v>
      </c>
      <c r="CO83" s="10">
        <f t="shared" si="84"/>
        <v>0</v>
      </c>
      <c r="CP83" s="7">
        <f>CP24+CP27+CP39+CP52+CP78+CP82</f>
        <v>0</v>
      </c>
      <c r="CQ83" s="7">
        <f>CQ24+CQ27+CQ39+CQ52+CQ78+CQ82</f>
        <v>0</v>
      </c>
    </row>
    <row r="85" spans="1:95" x14ac:dyDescent="0.2">
      <c r="D85" s="3" t="s">
        <v>22</v>
      </c>
      <c r="E85" s="3" t="s">
        <v>162</v>
      </c>
    </row>
    <row r="86" spans="1:95" x14ac:dyDescent="0.2">
      <c r="D86" s="3" t="s">
        <v>26</v>
      </c>
      <c r="E86" s="3" t="s">
        <v>163</v>
      </c>
    </row>
    <row r="87" spans="1:95" x14ac:dyDescent="0.2">
      <c r="D87" s="21" t="s">
        <v>32</v>
      </c>
      <c r="E87" s="21"/>
    </row>
    <row r="88" spans="1:95" x14ac:dyDescent="0.2">
      <c r="D88" s="3" t="s">
        <v>34</v>
      </c>
      <c r="E88" s="3" t="s">
        <v>164</v>
      </c>
    </row>
    <row r="89" spans="1:95" x14ac:dyDescent="0.2">
      <c r="D89" s="3" t="s">
        <v>35</v>
      </c>
      <c r="E89" s="3" t="s">
        <v>165</v>
      </c>
    </row>
    <row r="90" spans="1:95" x14ac:dyDescent="0.2">
      <c r="D90" s="21" t="s">
        <v>33</v>
      </c>
      <c r="E90" s="21"/>
    </row>
    <row r="91" spans="1:95" x14ac:dyDescent="0.2">
      <c r="D91" s="3" t="s">
        <v>36</v>
      </c>
      <c r="E91" s="3" t="s">
        <v>166</v>
      </c>
      <c r="M91" s="9"/>
      <c r="U91" s="9"/>
      <c r="AC91" s="9"/>
    </row>
    <row r="92" spans="1:95" x14ac:dyDescent="0.2">
      <c r="D92" s="3" t="s">
        <v>37</v>
      </c>
      <c r="E92" s="3" t="s">
        <v>167</v>
      </c>
    </row>
    <row r="93" spans="1:95" x14ac:dyDescent="0.2">
      <c r="D93" s="3" t="s">
        <v>38</v>
      </c>
      <c r="E93" s="3" t="s">
        <v>168</v>
      </c>
    </row>
    <row r="94" spans="1:95" x14ac:dyDescent="0.2">
      <c r="D94" s="3" t="s">
        <v>39</v>
      </c>
      <c r="E94" s="3" t="s">
        <v>169</v>
      </c>
    </row>
    <row r="95" spans="1:95" x14ac:dyDescent="0.2">
      <c r="D95" s="3" t="s">
        <v>40</v>
      </c>
      <c r="E95" s="3" t="s">
        <v>170</v>
      </c>
    </row>
    <row r="96" spans="1:95" x14ac:dyDescent="0.2">
      <c r="D96" s="3" t="s">
        <v>41</v>
      </c>
      <c r="E96" s="3" t="s">
        <v>171</v>
      </c>
    </row>
  </sheetData>
  <mergeCells count="112">
    <mergeCell ref="A76:CQ76"/>
    <mergeCell ref="A79:CQ79"/>
    <mergeCell ref="D87:E87"/>
    <mergeCell ref="D90:E90"/>
    <mergeCell ref="C72:C73"/>
    <mergeCell ref="A72:A73"/>
    <mergeCell ref="B72:B73"/>
    <mergeCell ref="C74:C75"/>
    <mergeCell ref="A74:A75"/>
    <mergeCell ref="B74:B75"/>
    <mergeCell ref="C67:C68"/>
    <mergeCell ref="A67:A68"/>
    <mergeCell ref="B67:B68"/>
    <mergeCell ref="C69:C70"/>
    <mergeCell ref="A69:A70"/>
    <mergeCell ref="B69:B70"/>
    <mergeCell ref="C63:C64"/>
    <mergeCell ref="A63:A64"/>
    <mergeCell ref="B63:B64"/>
    <mergeCell ref="C65:C66"/>
    <mergeCell ref="A65:A66"/>
    <mergeCell ref="B65:B66"/>
    <mergeCell ref="C58:C60"/>
    <mergeCell ref="A58:A60"/>
    <mergeCell ref="B58:B60"/>
    <mergeCell ref="C61:C62"/>
    <mergeCell ref="A61:A62"/>
    <mergeCell ref="B61:B62"/>
    <mergeCell ref="A53:CQ53"/>
    <mergeCell ref="C54:C55"/>
    <mergeCell ref="A54:A55"/>
    <mergeCell ref="B54:B55"/>
    <mergeCell ref="C56:C57"/>
    <mergeCell ref="A56:A57"/>
    <mergeCell ref="B56:B57"/>
    <mergeCell ref="CP14:CP15"/>
    <mergeCell ref="CQ14:CQ15"/>
    <mergeCell ref="A16:CQ16"/>
    <mergeCell ref="A25:CQ25"/>
    <mergeCell ref="A28:CQ28"/>
    <mergeCell ref="A40:CQ40"/>
    <mergeCell ref="CD14:CO14"/>
    <mergeCell ref="CD15:CE15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logistyka, organizacja i techno</vt:lpstr>
      <vt:lpstr>urządzenia mechatroniczne w 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2021-05-14T07:36:18Z</dcterms:created>
  <dcterms:modified xsi:type="dcterms:W3CDTF">2021-06-01T10:23:26Z</dcterms:modified>
</cp:coreProperties>
</file>