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1C796479-233E-45A8-A20D-6B472485C7C7}" xr6:coauthVersionLast="45" xr6:coauthVersionMax="45" xr10:uidLastSave="{00000000-0000-0000-0000-000000000000}"/>
  <bookViews>
    <workbookView xWindow="-120" yWindow="-120" windowWidth="38640" windowHeight="15840"/>
  </bookViews>
  <sheets>
    <sheet name="Mechatroni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K23" i="1"/>
  <c r="L17" i="1"/>
  <c r="M17" i="1"/>
  <c r="M23" i="1"/>
  <c r="N17" i="1"/>
  <c r="O17" i="1"/>
  <c r="P17" i="1"/>
  <c r="Q17" i="1"/>
  <c r="S17" i="1"/>
  <c r="AO17" i="1"/>
  <c r="F17" i="1"/>
  <c r="BJ17" i="1"/>
  <c r="G17" i="1"/>
  <c r="CE17" i="1"/>
  <c r="CZ17" i="1"/>
  <c r="G18" i="1"/>
  <c r="I18" i="1"/>
  <c r="J18" i="1"/>
  <c r="K18" i="1"/>
  <c r="L18" i="1"/>
  <c r="M18" i="1"/>
  <c r="O18" i="1"/>
  <c r="P18" i="1"/>
  <c r="Q18" i="1"/>
  <c r="S18" i="1"/>
  <c r="T18" i="1"/>
  <c r="AF18" i="1"/>
  <c r="AN18" i="1"/>
  <c r="AO18" i="1"/>
  <c r="BJ18" i="1"/>
  <c r="CE18" i="1"/>
  <c r="CZ18" i="1"/>
  <c r="I19" i="1"/>
  <c r="J19" i="1"/>
  <c r="J23" i="1"/>
  <c r="J65" i="1"/>
  <c r="K19" i="1"/>
  <c r="L19" i="1"/>
  <c r="M19" i="1"/>
  <c r="N19" i="1"/>
  <c r="O19" i="1"/>
  <c r="P19" i="1"/>
  <c r="Q19" i="1"/>
  <c r="S19" i="1"/>
  <c r="AO19" i="1"/>
  <c r="BJ19" i="1"/>
  <c r="CE19" i="1"/>
  <c r="CZ19" i="1"/>
  <c r="F20" i="1"/>
  <c r="I20" i="1"/>
  <c r="J20" i="1"/>
  <c r="H20" i="1"/>
  <c r="K20" i="1"/>
  <c r="L20" i="1"/>
  <c r="M20" i="1"/>
  <c r="N20" i="1"/>
  <c r="O20" i="1"/>
  <c r="P20" i="1"/>
  <c r="Q20" i="1"/>
  <c r="S20" i="1"/>
  <c r="AO20" i="1"/>
  <c r="BJ20" i="1"/>
  <c r="CE20" i="1"/>
  <c r="CZ20" i="1"/>
  <c r="I21" i="1"/>
  <c r="J21" i="1"/>
  <c r="H21" i="1"/>
  <c r="K21" i="1"/>
  <c r="L21" i="1"/>
  <c r="M21" i="1"/>
  <c r="N21" i="1"/>
  <c r="O21" i="1"/>
  <c r="P21" i="1"/>
  <c r="Q21" i="1"/>
  <c r="S21" i="1"/>
  <c r="AO21" i="1"/>
  <c r="BJ21" i="1"/>
  <c r="CE21" i="1"/>
  <c r="CZ21" i="1"/>
  <c r="F22" i="1"/>
  <c r="I22" i="1"/>
  <c r="J22" i="1"/>
  <c r="H22" i="1"/>
  <c r="K22" i="1"/>
  <c r="L22" i="1"/>
  <c r="M22" i="1"/>
  <c r="N22" i="1"/>
  <c r="O22" i="1"/>
  <c r="P22" i="1"/>
  <c r="Q22" i="1"/>
  <c r="S22" i="1"/>
  <c r="AO22" i="1"/>
  <c r="BJ22" i="1"/>
  <c r="CE22" i="1"/>
  <c r="CZ22" i="1"/>
  <c r="L23" i="1"/>
  <c r="P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I25" i="1"/>
  <c r="J25" i="1"/>
  <c r="K25" i="1"/>
  <c r="L25" i="1"/>
  <c r="M25" i="1"/>
  <c r="N25" i="1"/>
  <c r="O25" i="1"/>
  <c r="P25" i="1"/>
  <c r="Q25" i="1"/>
  <c r="S25" i="1"/>
  <c r="AO25" i="1"/>
  <c r="F25" i="1"/>
  <c r="BJ25" i="1"/>
  <c r="G25" i="1"/>
  <c r="CE25" i="1"/>
  <c r="CZ25" i="1"/>
  <c r="I26" i="1"/>
  <c r="J26" i="1"/>
  <c r="K26" i="1"/>
  <c r="L26" i="1"/>
  <c r="M26" i="1"/>
  <c r="N26" i="1"/>
  <c r="O26" i="1"/>
  <c r="P26" i="1"/>
  <c r="Q26" i="1"/>
  <c r="S26" i="1"/>
  <c r="AO26" i="1"/>
  <c r="BJ26" i="1"/>
  <c r="G26" i="1"/>
  <c r="CE26" i="1"/>
  <c r="CZ26" i="1"/>
  <c r="I27" i="1"/>
  <c r="J27" i="1"/>
  <c r="K27" i="1"/>
  <c r="L27" i="1"/>
  <c r="M27" i="1"/>
  <c r="N27" i="1"/>
  <c r="O27" i="1"/>
  <c r="P27" i="1"/>
  <c r="Q27" i="1"/>
  <c r="S27" i="1"/>
  <c r="AO27" i="1"/>
  <c r="F27" i="1"/>
  <c r="BJ27" i="1"/>
  <c r="G27" i="1"/>
  <c r="CE27" i="1"/>
  <c r="CZ27" i="1"/>
  <c r="I28" i="1"/>
  <c r="J28" i="1"/>
  <c r="K28" i="1"/>
  <c r="L28" i="1"/>
  <c r="M28" i="1"/>
  <c r="N28" i="1"/>
  <c r="O28" i="1"/>
  <c r="P28" i="1"/>
  <c r="Q28" i="1"/>
  <c r="S28" i="1"/>
  <c r="AO28" i="1"/>
  <c r="BJ28" i="1"/>
  <c r="G28" i="1"/>
  <c r="CE28" i="1"/>
  <c r="CZ28" i="1"/>
  <c r="I29" i="1"/>
  <c r="J29" i="1"/>
  <c r="K29" i="1"/>
  <c r="L29" i="1"/>
  <c r="M29" i="1"/>
  <c r="N29" i="1"/>
  <c r="O29" i="1"/>
  <c r="P29" i="1"/>
  <c r="Q29" i="1"/>
  <c r="S29" i="1"/>
  <c r="AO29" i="1"/>
  <c r="F29" i="1"/>
  <c r="BJ29" i="1"/>
  <c r="G29" i="1"/>
  <c r="CE29" i="1"/>
  <c r="CZ29" i="1"/>
  <c r="I30" i="1"/>
  <c r="J30" i="1"/>
  <c r="K30" i="1"/>
  <c r="L30" i="1"/>
  <c r="M30" i="1"/>
  <c r="N30" i="1"/>
  <c r="O30" i="1"/>
  <c r="P30" i="1"/>
  <c r="Q30" i="1"/>
  <c r="S30" i="1"/>
  <c r="AO30" i="1"/>
  <c r="BJ30" i="1"/>
  <c r="G30" i="1"/>
  <c r="CE30" i="1"/>
  <c r="CZ30" i="1"/>
  <c r="I31" i="1"/>
  <c r="J31" i="1"/>
  <c r="K31" i="1"/>
  <c r="L31" i="1"/>
  <c r="M31" i="1"/>
  <c r="N31" i="1"/>
  <c r="O31" i="1"/>
  <c r="P31" i="1"/>
  <c r="Q31" i="1"/>
  <c r="S31" i="1"/>
  <c r="AO31" i="1"/>
  <c r="F31" i="1"/>
  <c r="BJ31" i="1"/>
  <c r="G31" i="1"/>
  <c r="CE31" i="1"/>
  <c r="CZ31" i="1"/>
  <c r="I32" i="1"/>
  <c r="J32" i="1"/>
  <c r="K32" i="1"/>
  <c r="L32" i="1"/>
  <c r="M32" i="1"/>
  <c r="N32" i="1"/>
  <c r="O32" i="1"/>
  <c r="P32" i="1"/>
  <c r="Q32" i="1"/>
  <c r="S32" i="1"/>
  <c r="AO32" i="1"/>
  <c r="BJ32" i="1"/>
  <c r="G32" i="1"/>
  <c r="CE32" i="1"/>
  <c r="CZ32" i="1"/>
  <c r="I33" i="1"/>
  <c r="J33" i="1"/>
  <c r="K33" i="1"/>
  <c r="L33" i="1"/>
  <c r="M33" i="1"/>
  <c r="N33" i="1"/>
  <c r="O33" i="1"/>
  <c r="P33" i="1"/>
  <c r="Q33" i="1"/>
  <c r="S33" i="1"/>
  <c r="AO33" i="1"/>
  <c r="F33" i="1"/>
  <c r="BJ33" i="1"/>
  <c r="G33" i="1"/>
  <c r="CE33" i="1"/>
  <c r="CZ33" i="1"/>
  <c r="I34" i="1"/>
  <c r="J34" i="1"/>
  <c r="K34" i="1"/>
  <c r="L34" i="1"/>
  <c r="M34" i="1"/>
  <c r="N34" i="1"/>
  <c r="O34" i="1"/>
  <c r="P34" i="1"/>
  <c r="Q34" i="1"/>
  <c r="S34" i="1"/>
  <c r="AO34" i="1"/>
  <c r="BJ34" i="1"/>
  <c r="G34" i="1"/>
  <c r="CE34" i="1"/>
  <c r="CZ34" i="1"/>
  <c r="I35" i="1"/>
  <c r="J35" i="1"/>
  <c r="K35" i="1"/>
  <c r="L35" i="1"/>
  <c r="M35" i="1"/>
  <c r="N35" i="1"/>
  <c r="O35" i="1"/>
  <c r="P35" i="1"/>
  <c r="Q35" i="1"/>
  <c r="S35" i="1"/>
  <c r="AO35" i="1"/>
  <c r="F35" i="1"/>
  <c r="BJ35" i="1"/>
  <c r="G35" i="1"/>
  <c r="CE35" i="1"/>
  <c r="CZ35" i="1"/>
  <c r="I36" i="1"/>
  <c r="J36" i="1"/>
  <c r="K36" i="1"/>
  <c r="L36" i="1"/>
  <c r="M36" i="1"/>
  <c r="N36" i="1"/>
  <c r="O36" i="1"/>
  <c r="P36" i="1"/>
  <c r="Q36" i="1"/>
  <c r="S36" i="1"/>
  <c r="AO36" i="1"/>
  <c r="BJ36" i="1"/>
  <c r="G36" i="1"/>
  <c r="CE36" i="1"/>
  <c r="CZ36" i="1"/>
  <c r="I37" i="1"/>
  <c r="J37" i="1"/>
  <c r="K37" i="1"/>
  <c r="L37" i="1"/>
  <c r="M37" i="1"/>
  <c r="N37" i="1"/>
  <c r="O37" i="1"/>
  <c r="P37" i="1"/>
  <c r="Q37" i="1"/>
  <c r="S37" i="1"/>
  <c r="AO37" i="1"/>
  <c r="F37" i="1"/>
  <c r="BJ37" i="1"/>
  <c r="G37" i="1"/>
  <c r="CE37" i="1"/>
  <c r="CZ37" i="1"/>
  <c r="I38" i="1"/>
  <c r="J38" i="1"/>
  <c r="K38" i="1"/>
  <c r="L38" i="1"/>
  <c r="M38" i="1"/>
  <c r="N38" i="1"/>
  <c r="O38" i="1"/>
  <c r="P38" i="1"/>
  <c r="Q38" i="1"/>
  <c r="S38" i="1"/>
  <c r="AO38" i="1"/>
  <c r="BJ38" i="1"/>
  <c r="G38" i="1"/>
  <c r="CE38" i="1"/>
  <c r="CZ38" i="1"/>
  <c r="I39" i="1"/>
  <c r="J39" i="1"/>
  <c r="K39" i="1"/>
  <c r="L39" i="1"/>
  <c r="M39" i="1"/>
  <c r="N39" i="1"/>
  <c r="O39" i="1"/>
  <c r="P39" i="1"/>
  <c r="Q39" i="1"/>
  <c r="S39" i="1"/>
  <c r="AO39" i="1"/>
  <c r="F39" i="1"/>
  <c r="BJ39" i="1"/>
  <c r="G39" i="1"/>
  <c r="CE39" i="1"/>
  <c r="CZ39" i="1"/>
  <c r="I40" i="1"/>
  <c r="J40" i="1"/>
  <c r="K40" i="1"/>
  <c r="L40" i="1"/>
  <c r="M40" i="1"/>
  <c r="N40" i="1"/>
  <c r="O40" i="1"/>
  <c r="P40" i="1"/>
  <c r="Q40" i="1"/>
  <c r="S40" i="1"/>
  <c r="AO40" i="1"/>
  <c r="BJ40" i="1"/>
  <c r="G40" i="1"/>
  <c r="CE40" i="1"/>
  <c r="CZ40" i="1"/>
  <c r="I41" i="1"/>
  <c r="J41" i="1"/>
  <c r="K41" i="1"/>
  <c r="L41" i="1"/>
  <c r="M41" i="1"/>
  <c r="N41" i="1"/>
  <c r="O41" i="1"/>
  <c r="P41" i="1"/>
  <c r="Q41" i="1"/>
  <c r="S41" i="1"/>
  <c r="AO41" i="1"/>
  <c r="F41" i="1"/>
  <c r="BJ41" i="1"/>
  <c r="G41" i="1"/>
  <c r="CE41" i="1"/>
  <c r="CZ41" i="1"/>
  <c r="I42" i="1"/>
  <c r="J42" i="1"/>
  <c r="K42" i="1"/>
  <c r="L42" i="1"/>
  <c r="M42" i="1"/>
  <c r="N42" i="1"/>
  <c r="O42" i="1"/>
  <c r="P42" i="1"/>
  <c r="Q42" i="1"/>
  <c r="S42" i="1"/>
  <c r="AO42" i="1"/>
  <c r="BJ42" i="1"/>
  <c r="G42" i="1"/>
  <c r="CE42" i="1"/>
  <c r="CZ42" i="1"/>
  <c r="I43" i="1"/>
  <c r="J43" i="1"/>
  <c r="K43" i="1"/>
  <c r="L43" i="1"/>
  <c r="M43" i="1"/>
  <c r="N43" i="1"/>
  <c r="O43" i="1"/>
  <c r="P43" i="1"/>
  <c r="Q43" i="1"/>
  <c r="S43" i="1"/>
  <c r="AO43" i="1"/>
  <c r="F43" i="1"/>
  <c r="BJ43" i="1"/>
  <c r="G43" i="1"/>
  <c r="CE43" i="1"/>
  <c r="CZ43" i="1"/>
  <c r="I44" i="1"/>
  <c r="J44" i="1"/>
  <c r="K44" i="1"/>
  <c r="L44" i="1"/>
  <c r="M44" i="1"/>
  <c r="N44" i="1"/>
  <c r="O44" i="1"/>
  <c r="P44" i="1"/>
  <c r="Q44" i="1"/>
  <c r="S44" i="1"/>
  <c r="S50" i="1"/>
  <c r="AO44" i="1"/>
  <c r="BJ44" i="1"/>
  <c r="G44" i="1"/>
  <c r="CE44" i="1"/>
  <c r="CZ44" i="1"/>
  <c r="I45" i="1"/>
  <c r="J45" i="1"/>
  <c r="K45" i="1"/>
  <c r="K50" i="1"/>
  <c r="K65" i="1"/>
  <c r="L45" i="1"/>
  <c r="M45" i="1"/>
  <c r="N45" i="1"/>
  <c r="O45" i="1"/>
  <c r="O50" i="1"/>
  <c r="P45" i="1"/>
  <c r="Q45" i="1"/>
  <c r="Q50" i="1"/>
  <c r="S45" i="1"/>
  <c r="AO45" i="1"/>
  <c r="F45" i="1"/>
  <c r="BJ45" i="1"/>
  <c r="G45" i="1"/>
  <c r="CE45" i="1"/>
  <c r="CZ45" i="1"/>
  <c r="I46" i="1"/>
  <c r="J46" i="1"/>
  <c r="K46" i="1"/>
  <c r="L46" i="1"/>
  <c r="M46" i="1"/>
  <c r="N46" i="1"/>
  <c r="O46" i="1"/>
  <c r="P46" i="1"/>
  <c r="Q46" i="1"/>
  <c r="S46" i="1"/>
  <c r="AO46" i="1"/>
  <c r="BJ46" i="1"/>
  <c r="CE46" i="1"/>
  <c r="CE50" i="1"/>
  <c r="CZ46" i="1"/>
  <c r="I47" i="1"/>
  <c r="J47" i="1"/>
  <c r="H47" i="1"/>
  <c r="K47" i="1"/>
  <c r="L47" i="1"/>
  <c r="M47" i="1"/>
  <c r="N47" i="1"/>
  <c r="O47" i="1"/>
  <c r="P47" i="1"/>
  <c r="Q47" i="1"/>
  <c r="S47" i="1"/>
  <c r="AO47" i="1"/>
  <c r="G47" i="1"/>
  <c r="BJ47" i="1"/>
  <c r="CE47" i="1"/>
  <c r="CZ47" i="1"/>
  <c r="J48" i="1"/>
  <c r="K48" i="1"/>
  <c r="L48" i="1"/>
  <c r="N48" i="1"/>
  <c r="O48" i="1"/>
  <c r="P48" i="1"/>
  <c r="Q48" i="1"/>
  <c r="T48" i="1"/>
  <c r="AO48" i="1"/>
  <c r="G48" i="1"/>
  <c r="AP48" i="1"/>
  <c r="I48" i="1"/>
  <c r="AX48" i="1"/>
  <c r="AY48" i="1"/>
  <c r="M48" i="1"/>
  <c r="BI48" i="1"/>
  <c r="S48" i="1"/>
  <c r="BJ48" i="1"/>
  <c r="R48" i="1"/>
  <c r="CE48" i="1"/>
  <c r="CZ48" i="1"/>
  <c r="J49" i="1"/>
  <c r="K49" i="1"/>
  <c r="L49" i="1"/>
  <c r="N49" i="1"/>
  <c r="O49" i="1"/>
  <c r="P49" i="1"/>
  <c r="Q49" i="1"/>
  <c r="S49" i="1"/>
  <c r="T49" i="1"/>
  <c r="AO49" i="1"/>
  <c r="F49" i="1"/>
  <c r="BJ49" i="1"/>
  <c r="BK49" i="1"/>
  <c r="BK50" i="1"/>
  <c r="BK65" i="1"/>
  <c r="BS49" i="1"/>
  <c r="BT49" i="1"/>
  <c r="M49" i="1"/>
  <c r="CD49" i="1"/>
  <c r="CE49" i="1"/>
  <c r="CZ49" i="1"/>
  <c r="J50" i="1"/>
  <c r="L50" i="1"/>
  <c r="N50" i="1"/>
  <c r="P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P50" i="1"/>
  <c r="AQ50" i="1"/>
  <c r="AR50" i="1"/>
  <c r="AS50" i="1"/>
  <c r="AT50" i="1"/>
  <c r="AU50" i="1"/>
  <c r="AV50" i="1"/>
  <c r="AW50" i="1"/>
  <c r="AX50" i="1"/>
  <c r="AZ50" i="1"/>
  <c r="BA50" i="1"/>
  <c r="BB50" i="1"/>
  <c r="BC50" i="1"/>
  <c r="BD50" i="1"/>
  <c r="BE50" i="1"/>
  <c r="BF50" i="1"/>
  <c r="BG50" i="1"/>
  <c r="BH50" i="1"/>
  <c r="BI50" i="1"/>
  <c r="BJ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I52" i="1"/>
  <c r="H52" i="1"/>
  <c r="J52" i="1"/>
  <c r="K52" i="1"/>
  <c r="L52" i="1"/>
  <c r="M52" i="1"/>
  <c r="N52" i="1"/>
  <c r="O52" i="1"/>
  <c r="P52" i="1"/>
  <c r="Q52" i="1"/>
  <c r="S52" i="1"/>
  <c r="AO52" i="1"/>
  <c r="F52" i="1"/>
  <c r="BJ52" i="1"/>
  <c r="G52" i="1"/>
  <c r="CE52" i="1"/>
  <c r="CZ52" i="1"/>
  <c r="I53" i="1"/>
  <c r="H53" i="1"/>
  <c r="J53" i="1"/>
  <c r="K53" i="1"/>
  <c r="L53" i="1"/>
  <c r="M53" i="1"/>
  <c r="N53" i="1"/>
  <c r="O53" i="1"/>
  <c r="P53" i="1"/>
  <c r="Q53" i="1"/>
  <c r="S53" i="1"/>
  <c r="AO53" i="1"/>
  <c r="F53" i="1"/>
  <c r="BJ53" i="1"/>
  <c r="G53" i="1"/>
  <c r="CE53" i="1"/>
  <c r="CZ53" i="1"/>
  <c r="I54" i="1"/>
  <c r="H54" i="1"/>
  <c r="J54" i="1"/>
  <c r="K54" i="1"/>
  <c r="L54" i="1"/>
  <c r="M54" i="1"/>
  <c r="N54" i="1"/>
  <c r="O54" i="1"/>
  <c r="P54" i="1"/>
  <c r="Q54" i="1"/>
  <c r="S54" i="1"/>
  <c r="AO54" i="1"/>
  <c r="F54" i="1"/>
  <c r="BJ54" i="1"/>
  <c r="G54" i="1"/>
  <c r="CE54" i="1"/>
  <c r="CZ54" i="1"/>
  <c r="I55" i="1"/>
  <c r="H55" i="1"/>
  <c r="J55" i="1"/>
  <c r="K55" i="1"/>
  <c r="L55" i="1"/>
  <c r="M55" i="1"/>
  <c r="N55" i="1"/>
  <c r="O55" i="1"/>
  <c r="P55" i="1"/>
  <c r="Q55" i="1"/>
  <c r="S55" i="1"/>
  <c r="AO55" i="1"/>
  <c r="F55" i="1"/>
  <c r="BJ55" i="1"/>
  <c r="G55" i="1"/>
  <c r="CE55" i="1"/>
  <c r="CZ55" i="1"/>
  <c r="I56" i="1"/>
  <c r="H56" i="1"/>
  <c r="J56" i="1"/>
  <c r="K56" i="1"/>
  <c r="L56" i="1"/>
  <c r="M56" i="1"/>
  <c r="N56" i="1"/>
  <c r="O56" i="1"/>
  <c r="P56" i="1"/>
  <c r="Q56" i="1"/>
  <c r="S56" i="1"/>
  <c r="AO56" i="1"/>
  <c r="F56" i="1"/>
  <c r="BJ56" i="1"/>
  <c r="G56" i="1"/>
  <c r="CE56" i="1"/>
  <c r="CZ56" i="1"/>
  <c r="I57" i="1"/>
  <c r="H57" i="1"/>
  <c r="J57" i="1"/>
  <c r="K57" i="1"/>
  <c r="L57" i="1"/>
  <c r="M57" i="1"/>
  <c r="N57" i="1"/>
  <c r="O57" i="1"/>
  <c r="P57" i="1"/>
  <c r="Q57" i="1"/>
  <c r="S57" i="1"/>
  <c r="AO57" i="1"/>
  <c r="F57" i="1"/>
  <c r="BJ57" i="1"/>
  <c r="G57" i="1"/>
  <c r="CE57" i="1"/>
  <c r="CZ57" i="1"/>
  <c r="I59" i="1"/>
  <c r="H59" i="1"/>
  <c r="H60" i="1"/>
  <c r="J59" i="1"/>
  <c r="K59" i="1"/>
  <c r="L59" i="1"/>
  <c r="M59" i="1"/>
  <c r="N59" i="1"/>
  <c r="O59" i="1"/>
  <c r="P59" i="1"/>
  <c r="Q59" i="1"/>
  <c r="S59" i="1"/>
  <c r="AO59" i="1"/>
  <c r="F59" i="1"/>
  <c r="F60" i="1"/>
  <c r="BJ59" i="1"/>
  <c r="BJ60" i="1"/>
  <c r="BJ65" i="1"/>
  <c r="CE59" i="1"/>
  <c r="CZ59" i="1"/>
  <c r="CZ60" i="1"/>
  <c r="CZ65" i="1"/>
  <c r="I60" i="1"/>
  <c r="J60" i="1"/>
  <c r="K60" i="1"/>
  <c r="L60" i="1"/>
  <c r="M60" i="1"/>
  <c r="N60" i="1"/>
  <c r="O60" i="1"/>
  <c r="P60" i="1"/>
  <c r="Q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I62" i="1"/>
  <c r="J62" i="1"/>
  <c r="H62" i="1"/>
  <c r="K62" i="1"/>
  <c r="L62" i="1"/>
  <c r="M62" i="1"/>
  <c r="N62" i="1"/>
  <c r="O62" i="1"/>
  <c r="P62" i="1"/>
  <c r="Q62" i="1"/>
  <c r="S62" i="1"/>
  <c r="AO62" i="1"/>
  <c r="G62" i="1"/>
  <c r="BJ62" i="1"/>
  <c r="CE62" i="1"/>
  <c r="CE64" i="1"/>
  <c r="CZ62" i="1"/>
  <c r="I63" i="1"/>
  <c r="J63" i="1"/>
  <c r="H63" i="1"/>
  <c r="K63" i="1"/>
  <c r="L63" i="1"/>
  <c r="M63" i="1"/>
  <c r="N63" i="1"/>
  <c r="O63" i="1"/>
  <c r="P63" i="1"/>
  <c r="Q63" i="1"/>
  <c r="S63" i="1"/>
  <c r="AO63" i="1"/>
  <c r="G63" i="1"/>
  <c r="BJ63" i="1"/>
  <c r="CE63" i="1"/>
  <c r="CZ63" i="1"/>
  <c r="I64" i="1"/>
  <c r="J64" i="1"/>
  <c r="K64" i="1"/>
  <c r="L64" i="1"/>
  <c r="L65" i="1"/>
  <c r="M64" i="1"/>
  <c r="N64" i="1"/>
  <c r="O64" i="1"/>
  <c r="P64" i="1"/>
  <c r="P65" i="1"/>
  <c r="Q64" i="1"/>
  <c r="S64" i="1"/>
  <c r="T64" i="1"/>
  <c r="T65" i="1"/>
  <c r="U64" i="1"/>
  <c r="V64" i="1"/>
  <c r="V65" i="1"/>
  <c r="W64" i="1"/>
  <c r="X64" i="1"/>
  <c r="X65" i="1"/>
  <c r="Y64" i="1"/>
  <c r="Z64" i="1"/>
  <c r="Z65" i="1"/>
  <c r="AA64" i="1"/>
  <c r="AB64" i="1"/>
  <c r="AB65" i="1"/>
  <c r="AC64" i="1"/>
  <c r="AD64" i="1"/>
  <c r="AD65" i="1"/>
  <c r="AE64" i="1"/>
  <c r="AF64" i="1"/>
  <c r="AF65" i="1"/>
  <c r="AG64" i="1"/>
  <c r="AH64" i="1"/>
  <c r="AH65" i="1"/>
  <c r="AI64" i="1"/>
  <c r="AJ64" i="1"/>
  <c r="AJ65" i="1"/>
  <c r="AK64" i="1"/>
  <c r="AL64" i="1"/>
  <c r="AL65" i="1"/>
  <c r="AM64" i="1"/>
  <c r="AN64" i="1"/>
  <c r="AN65" i="1"/>
  <c r="AP64" i="1"/>
  <c r="AP65" i="1"/>
  <c r="AQ64" i="1"/>
  <c r="AR64" i="1"/>
  <c r="AR65" i="1"/>
  <c r="AS64" i="1"/>
  <c r="AT64" i="1"/>
  <c r="AT65" i="1"/>
  <c r="AU64" i="1"/>
  <c r="AV64" i="1"/>
  <c r="AV65" i="1"/>
  <c r="AW64" i="1"/>
  <c r="AX64" i="1"/>
  <c r="AX65" i="1"/>
  <c r="AY64" i="1"/>
  <c r="AZ64" i="1"/>
  <c r="AZ65" i="1"/>
  <c r="BA64" i="1"/>
  <c r="BB64" i="1"/>
  <c r="BB65" i="1"/>
  <c r="BC64" i="1"/>
  <c r="BD64" i="1"/>
  <c r="BD65" i="1"/>
  <c r="BE64" i="1"/>
  <c r="BF64" i="1"/>
  <c r="BF65" i="1"/>
  <c r="BG64" i="1"/>
  <c r="BH64" i="1"/>
  <c r="BH65" i="1"/>
  <c r="BI64" i="1"/>
  <c r="BJ64" i="1"/>
  <c r="BK64" i="1"/>
  <c r="BL64" i="1"/>
  <c r="BL65" i="1"/>
  <c r="BM64" i="1"/>
  <c r="BN64" i="1"/>
  <c r="BN65" i="1"/>
  <c r="BO64" i="1"/>
  <c r="BP64" i="1"/>
  <c r="BP65" i="1"/>
  <c r="BQ64" i="1"/>
  <c r="BR64" i="1"/>
  <c r="BR65" i="1"/>
  <c r="BS64" i="1"/>
  <c r="BT64" i="1"/>
  <c r="BT65" i="1"/>
  <c r="BU64" i="1"/>
  <c r="BV64" i="1"/>
  <c r="BV65" i="1"/>
  <c r="BW64" i="1"/>
  <c r="BX64" i="1"/>
  <c r="BX65" i="1"/>
  <c r="BY64" i="1"/>
  <c r="BZ64" i="1"/>
  <c r="BZ65" i="1"/>
  <c r="CA64" i="1"/>
  <c r="CB64" i="1"/>
  <c r="CB65" i="1"/>
  <c r="CC64" i="1"/>
  <c r="CD64" i="1"/>
  <c r="CD65" i="1"/>
  <c r="CF64" i="1"/>
  <c r="CF65" i="1"/>
  <c r="CG64" i="1"/>
  <c r="CH64" i="1"/>
  <c r="CH65" i="1"/>
  <c r="CI64" i="1"/>
  <c r="CJ64" i="1"/>
  <c r="CJ65" i="1"/>
  <c r="CK64" i="1"/>
  <c r="CL64" i="1"/>
  <c r="CL65" i="1"/>
  <c r="CM64" i="1"/>
  <c r="CN64" i="1"/>
  <c r="CN65" i="1"/>
  <c r="CO64" i="1"/>
  <c r="CP64" i="1"/>
  <c r="CP65" i="1"/>
  <c r="CQ64" i="1"/>
  <c r="CR64" i="1"/>
  <c r="CR65" i="1"/>
  <c r="CS64" i="1"/>
  <c r="CT64" i="1"/>
  <c r="CT65" i="1"/>
  <c r="CU64" i="1"/>
  <c r="CV64" i="1"/>
  <c r="CV65" i="1"/>
  <c r="CW64" i="1"/>
  <c r="CX64" i="1"/>
  <c r="CX65" i="1"/>
  <c r="CY64" i="1"/>
  <c r="CZ64" i="1"/>
  <c r="U65" i="1"/>
  <c r="W65" i="1"/>
  <c r="Y65" i="1"/>
  <c r="AA65" i="1"/>
  <c r="AC65" i="1"/>
  <c r="AE65" i="1"/>
  <c r="AG65" i="1"/>
  <c r="AI65" i="1"/>
  <c r="AK65" i="1"/>
  <c r="AM65" i="1"/>
  <c r="AQ65" i="1"/>
  <c r="AS65" i="1"/>
  <c r="AU65" i="1"/>
  <c r="AW65" i="1"/>
  <c r="BA65" i="1"/>
  <c r="BC65" i="1"/>
  <c r="BE65" i="1"/>
  <c r="BG65" i="1"/>
  <c r="BI65" i="1"/>
  <c r="BM65" i="1"/>
  <c r="BO65" i="1"/>
  <c r="BQ65" i="1"/>
  <c r="BS65" i="1"/>
  <c r="BU65" i="1"/>
  <c r="BW65" i="1"/>
  <c r="BY65" i="1"/>
  <c r="CA65" i="1"/>
  <c r="CC65" i="1"/>
  <c r="CG65" i="1"/>
  <c r="CI65" i="1"/>
  <c r="CK65" i="1"/>
  <c r="CM65" i="1"/>
  <c r="CO65" i="1"/>
  <c r="CQ65" i="1"/>
  <c r="CS65" i="1"/>
  <c r="CU65" i="1"/>
  <c r="CW65" i="1"/>
  <c r="CY65" i="1"/>
  <c r="H48" i="1"/>
  <c r="G64" i="1"/>
  <c r="H64" i="1"/>
  <c r="M50" i="1"/>
  <c r="M65" i="1"/>
  <c r="F63" i="1"/>
  <c r="G59" i="1"/>
  <c r="G60" i="1"/>
  <c r="I49" i="1"/>
  <c r="H49" i="1"/>
  <c r="G49" i="1"/>
  <c r="F48" i="1"/>
  <c r="R47" i="1"/>
  <c r="F47" i="1"/>
  <c r="F46" i="1"/>
  <c r="R46" i="1"/>
  <c r="G46" i="1"/>
  <c r="G50" i="1"/>
  <c r="H45" i="1"/>
  <c r="H43" i="1"/>
  <c r="H41" i="1"/>
  <c r="H39" i="1"/>
  <c r="H37" i="1"/>
  <c r="H35" i="1"/>
  <c r="H33" i="1"/>
  <c r="H31" i="1"/>
  <c r="H29" i="1"/>
  <c r="H27" i="1"/>
  <c r="H25" i="1"/>
  <c r="G21" i="1"/>
  <c r="R21" i="1"/>
  <c r="G19" i="1"/>
  <c r="G23" i="1"/>
  <c r="G65" i="1"/>
  <c r="R19" i="1"/>
  <c r="H19" i="1"/>
  <c r="Q23" i="1"/>
  <c r="Q65" i="1"/>
  <c r="O23" i="1"/>
  <c r="O65" i="1"/>
  <c r="H17" i="1"/>
  <c r="I23" i="1"/>
  <c r="R63" i="1"/>
  <c r="R62" i="1"/>
  <c r="R64" i="1"/>
  <c r="F62" i="1"/>
  <c r="F64" i="1"/>
  <c r="AO64" i="1"/>
  <c r="R59" i="1"/>
  <c r="R60" i="1"/>
  <c r="R57" i="1"/>
  <c r="R56" i="1"/>
  <c r="R55" i="1"/>
  <c r="R54" i="1"/>
  <c r="R53" i="1"/>
  <c r="R52" i="1"/>
  <c r="AY50" i="1"/>
  <c r="AY65" i="1"/>
  <c r="AO50" i="1"/>
  <c r="I50" i="1"/>
  <c r="R49" i="1"/>
  <c r="H46" i="1"/>
  <c r="F44" i="1"/>
  <c r="H44" i="1"/>
  <c r="F42" i="1"/>
  <c r="H42" i="1"/>
  <c r="F40" i="1"/>
  <c r="H40" i="1"/>
  <c r="F38" i="1"/>
  <c r="H38" i="1"/>
  <c r="F36" i="1"/>
  <c r="H36" i="1"/>
  <c r="F34" i="1"/>
  <c r="H34" i="1"/>
  <c r="F32" i="1"/>
  <c r="H32" i="1"/>
  <c r="F30" i="1"/>
  <c r="H30" i="1"/>
  <c r="F28" i="1"/>
  <c r="H28" i="1"/>
  <c r="F26" i="1"/>
  <c r="F50" i="1"/>
  <c r="H26" i="1"/>
  <c r="G22" i="1"/>
  <c r="R22" i="1"/>
  <c r="F21" i="1"/>
  <c r="G20" i="1"/>
  <c r="R20" i="1"/>
  <c r="F19" i="1"/>
  <c r="CE23" i="1"/>
  <c r="CE65" i="1"/>
  <c r="R18" i="1"/>
  <c r="AO23" i="1"/>
  <c r="AO65" i="1"/>
  <c r="F18" i="1"/>
  <c r="F23" i="1"/>
  <c r="F65" i="1"/>
  <c r="N18" i="1"/>
  <c r="N23" i="1"/>
  <c r="N65" i="1"/>
  <c r="S23" i="1"/>
  <c r="S65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17" i="1"/>
  <c r="R23" i="1"/>
  <c r="H50" i="1"/>
  <c r="R50" i="1"/>
  <c r="R65" i="1"/>
  <c r="H18" i="1"/>
  <c r="H23" i="1"/>
  <c r="H65" i="1"/>
  <c r="I65" i="1"/>
</calcChain>
</file>

<file path=xl/sharedStrings.xml><?xml version="1.0" encoding="utf-8"?>
<sst xmlns="http://schemas.openxmlformats.org/spreadsheetml/2006/main" count="283" uniqueCount="150">
  <si>
    <t>Wydział Inżynierii Mechanicznej i Mechatroniki</t>
  </si>
  <si>
    <t>Nazwa kierunku studiów</t>
  </si>
  <si>
    <t>Mechatronika</t>
  </si>
  <si>
    <t>Dziedziny nauki</t>
  </si>
  <si>
    <t>dziedzina nauk inżynieryjno-technicznych</t>
  </si>
  <si>
    <t>Dyscypliny naukowe</t>
  </si>
  <si>
    <t>automatyka, elektronika i elektrotechnika (15%), inżynieria mechaniczna (85%)</t>
  </si>
  <si>
    <t>Profil kształcenia</t>
  </si>
  <si>
    <t>ogólnoakademicki</t>
  </si>
  <si>
    <t>Forma studiów</t>
  </si>
  <si>
    <t>niestacjonarna</t>
  </si>
  <si>
    <t>Poziom kształcenia</t>
  </si>
  <si>
    <t>drugi</t>
  </si>
  <si>
    <t>Rok akademicki 2021/2022</t>
  </si>
  <si>
    <t>Specjalność/specjalizacja</t>
  </si>
  <si>
    <t/>
  </si>
  <si>
    <t>Kod planu studiów</t>
  </si>
  <si>
    <t>ME_2A_N_2021_2022_ZL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</si>
  <si>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</si>
  <si>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</si>
  <si>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</si>
  <si>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</si>
  <si>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</si>
  <si>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</si>
  <si>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</si>
  <si>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</si>
  <si>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</si>
  <si>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</si>
  <si>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</si>
  <si>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</si>
  <si>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</si>
  <si>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</si>
  <si>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</si>
  <si>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</si>
  <si>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</si>
  <si>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</si>
  <si>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SD</t>
  </si>
  <si>
    <t>LK</t>
  </si>
  <si>
    <t>P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</si>
  <si>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</si>
  <si>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</si>
  <si>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</si>
  <si>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</si>
  <si>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</si>
  <si>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</si>
  <si>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</si>
  <si>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</si>
  <si>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</si>
  <si>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</si>
  <si>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</si>
  <si>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</si>
  <si>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</si>
  <si>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</si>
  <si>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z</t>
  </si>
  <si>
    <t>A01</t>
  </si>
  <si>
    <t>Zarządzanie i ekonomia</t>
  </si>
  <si>
    <t>Blok obieralny 1</t>
  </si>
  <si>
    <t>e</t>
  </si>
  <si>
    <t>A02</t>
  </si>
  <si>
    <t>Elementy Prawa</t>
  </si>
  <si>
    <t>A06</t>
  </si>
  <si>
    <t>Ochrona własności intelektualnej 2</t>
  </si>
  <si>
    <t>A07</t>
  </si>
  <si>
    <t>Komunikacja społeczna i techniki negocjacji</t>
  </si>
  <si>
    <t>A08</t>
  </si>
  <si>
    <t>Socjologiczne aspekty ochrony środowiska</t>
  </si>
  <si>
    <t>Razem</t>
  </si>
  <si>
    <t>Moduły/Przedmioty kształcenia kierunkowego</t>
  </si>
  <si>
    <t>C01</t>
  </si>
  <si>
    <t>Projektowanie urządzeń mechatronicznych</t>
  </si>
  <si>
    <t>C02</t>
  </si>
  <si>
    <t>Eksploatacja maszyn i urządzeń</t>
  </si>
  <si>
    <t>C03</t>
  </si>
  <si>
    <t>Analiza i optymalizacja konstrukcji urządzeń mechatronicznych</t>
  </si>
  <si>
    <t>C04</t>
  </si>
  <si>
    <t>Doświadczalna identyfikacja własności układów mechatronicznych</t>
  </si>
  <si>
    <t>C05</t>
  </si>
  <si>
    <t>Tłumienie drgań i hałasu</t>
  </si>
  <si>
    <t>C06</t>
  </si>
  <si>
    <t>Programowanie i integracja robotów przemysłowych I</t>
  </si>
  <si>
    <t>C07</t>
  </si>
  <si>
    <t>Zastosowania układów optoelektronicznychi w mechatronice</t>
  </si>
  <si>
    <t>C08</t>
  </si>
  <si>
    <t>Modelowanie w projektowaniu maszyn i procesów</t>
  </si>
  <si>
    <t>C09</t>
  </si>
  <si>
    <t>Programowanie obiektowe</t>
  </si>
  <si>
    <t>C10</t>
  </si>
  <si>
    <t>Europejskie systemy oceny zgodności</t>
  </si>
  <si>
    <t>C11</t>
  </si>
  <si>
    <t>Współczesne technologie i materiały w projektowaniu urządzeń mechatronicznych</t>
  </si>
  <si>
    <t>C12</t>
  </si>
  <si>
    <t>Programowanie i integracja robotów przemysłowych II</t>
  </si>
  <si>
    <t>D01</t>
  </si>
  <si>
    <t>Techniki symulacji układów mechatronicznych</t>
  </si>
  <si>
    <t>D02</t>
  </si>
  <si>
    <t>Systemy sterowania i sterowniki PLC</t>
  </si>
  <si>
    <t>D03</t>
  </si>
  <si>
    <t>Technika cyfrowa i mikroprocesorowa</t>
  </si>
  <si>
    <t>D04</t>
  </si>
  <si>
    <t>Wizualizacja i sterowanie procesów przemysłowych</t>
  </si>
  <si>
    <t>D05</t>
  </si>
  <si>
    <t>Protokoły komunikacyjne w układach mechatronicznych</t>
  </si>
  <si>
    <t>D06</t>
  </si>
  <si>
    <t>Mechanika analityczna</t>
  </si>
  <si>
    <t>D07</t>
  </si>
  <si>
    <t>Dynamika układów mechatronicznych</t>
  </si>
  <si>
    <t>D08</t>
  </si>
  <si>
    <t>Seminarium dyplomowe</t>
  </si>
  <si>
    <t>D09</t>
  </si>
  <si>
    <t>Metody sztucznej inteligencji</t>
  </si>
  <si>
    <t>D10</t>
  </si>
  <si>
    <t>Praca dyplomowa</t>
  </si>
  <si>
    <t>D11</t>
  </si>
  <si>
    <t>Bezpieczeństwo w systemach sterowania maszyn</t>
  </si>
  <si>
    <t>Blok obieralny 2</t>
  </si>
  <si>
    <t>Blok obieralny 3</t>
  </si>
  <si>
    <t>Moduły/Przedmioty obieralne</t>
  </si>
  <si>
    <t>A01-A</t>
  </si>
  <si>
    <t>Język angielski</t>
  </si>
  <si>
    <t>A01-N</t>
  </si>
  <si>
    <t>Język niemiecki</t>
  </si>
  <si>
    <t>O01-1</t>
  </si>
  <si>
    <t>Programowanie maszyn CNC</t>
  </si>
  <si>
    <t>O01-2</t>
  </si>
  <si>
    <t>Widzenie maszynowe</t>
  </si>
  <si>
    <t>O02-1</t>
  </si>
  <si>
    <t>Układy sterowania maszyn CNC</t>
  </si>
  <si>
    <t>O02-2</t>
  </si>
  <si>
    <t>Pomiarowe systemy wizyjne i inżynieria odwrotna</t>
  </si>
  <si>
    <t>Praktyki zawodowe</t>
  </si>
  <si>
    <t>P01</t>
  </si>
  <si>
    <t>Praktyka programowa</t>
  </si>
  <si>
    <t>Przedmioty jednorazowe</t>
  </si>
  <si>
    <t>A03</t>
  </si>
  <si>
    <t>Szkolenie BHP, ergonomia pracy i ochrona p.poż.</t>
  </si>
  <si>
    <t>E02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</si>
  <si>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</si>
  <si>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</si>
  <si>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</si>
  <si>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</si>
  <si>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</si>
  <si>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</si>
  <si>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laboratoria</t>
  </si>
  <si>
    <t>seminaria dyplomowe</t>
  </si>
  <si>
    <t>lektorat</t>
  </si>
  <si>
    <t>projekty</t>
  </si>
  <si>
    <t>praca dyplomowa</t>
  </si>
  <si>
    <t>praktyki</t>
  </si>
  <si>
    <t>Obowiązuje od 2021-10-01</t>
  </si>
  <si>
    <t xml:space="preserve">Załącznik nr 2 do Uchwały Senatu ZUT nr 104 z dnia 31 maja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</si>
</sst>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31306B2E-A14A-4CEA-977E-5542D847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0</xdr:row>
      <xdr:rowOff>0</xdr:rowOff>
    </xdr:from>
    <xdr:to>
      <xdr:col>79</xdr:col>
      <xdr:colOff>209550</xdr:colOff>
      <xdr:row>3</xdr:row>
      <xdr:rowOff>123825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1E8D2C98-A63D-4170-8CCF-896AD307D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0" y="0"/>
          <a:ext cx="7315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79"/>
  <sheetViews>
    <sheetView tabSelected="1" workbookViewId="0">
      <selection activeCell="AD9" sqref="AD9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7" width="4.28515625" customWidth="1"/>
    <col min="18" max="20" width="4.7109375" customWidth="1"/>
    <col min="21" max="21" width="3.5703125" customWidth="1"/>
    <col min="22" max="22" width="2" customWidth="1"/>
    <col min="23" max="23" width="3.5703125" customWidth="1"/>
    <col min="24" max="24" width="2" customWidth="1"/>
    <col min="25" max="25" width="3.5703125" customWidth="1"/>
    <col min="26" max="26" width="2" customWidth="1"/>
    <col min="27" max="27" width="3.5703125" customWidth="1"/>
    <col min="28" max="28" width="2" customWidth="1"/>
    <col min="29" max="29" width="3.85546875" customWidth="1"/>
    <col min="30" max="30" width="3.5703125" customWidth="1"/>
    <col min="31" max="31" width="2" customWidth="1"/>
    <col min="32" max="32" width="3.5703125" customWidth="1"/>
    <col min="33" max="33" width="2" customWidth="1"/>
    <col min="34" max="34" width="3.5703125" customWidth="1"/>
    <col min="35" max="35" width="2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1" width="3.85546875" customWidth="1"/>
    <col min="42" max="42" width="3.5703125" customWidth="1"/>
    <col min="43" max="43" width="2" customWidth="1"/>
    <col min="44" max="44" width="3.5703125" customWidth="1"/>
    <col min="45" max="45" width="2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85546875" customWidth="1"/>
    <col min="51" max="51" width="3.5703125" customWidth="1"/>
    <col min="52" max="52" width="2" customWidth="1"/>
    <col min="53" max="53" width="3.5703125" customWidth="1"/>
    <col min="54" max="54" width="2" customWidth="1"/>
    <col min="55" max="55" width="3.5703125" customWidth="1"/>
    <col min="56" max="56" width="2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85546875" customWidth="1"/>
    <col min="72" max="72" width="3.5703125" customWidth="1"/>
    <col min="73" max="73" width="2" customWidth="1"/>
    <col min="74" max="74" width="3.5703125" customWidth="1"/>
    <col min="75" max="75" width="2" customWidth="1"/>
    <col min="76" max="76" width="3.5703125" customWidth="1"/>
    <col min="77" max="77" width="2" customWidth="1"/>
    <col min="78" max="78" width="3.5703125" customWidth="1"/>
    <col min="79" max="79" width="2" customWidth="1"/>
    <col min="80" max="80" width="3.5703125" customWidth="1"/>
    <col min="81" max="81" width="2" customWidth="1"/>
    <col min="82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85546875" customWidth="1"/>
    <col min="93" max="93" width="3.5703125" customWidth="1"/>
    <col min="94" max="94" width="2" customWidth="1"/>
    <col min="95" max="95" width="3.5703125" customWidth="1"/>
    <col min="96" max="96" width="2" customWidth="1"/>
    <col min="97" max="97" width="3.5703125" customWidth="1"/>
    <col min="98" max="98" width="2" customWidth="1"/>
    <col min="99" max="99" width="3.5703125" customWidth="1"/>
    <col min="100" max="100" width="2" customWidth="1"/>
    <col min="101" max="101" width="3.5703125" customWidth="1"/>
    <col min="102" max="102" width="2" customWidth="1"/>
    <col min="103" max="104" width="3.85546875" customWidth="1"/>
  </cols>
  <sheetData>
    <row r="1" spans="1:104" ht="15.75" x14ac:dyDescent="0.2">
      <c r="E1" s="2" t="s">
        <v>0</v>
      </c>
    </row>
    <row r="2" spans="1:104" x14ac:dyDescent="0.2">
      <c r="E2" t="s">
        <v>1</v>
      </c>
      <c r="F2" s="1" t="s">
        <v>2</v>
      </c>
    </row>
    <row r="3" spans="1:104" x14ac:dyDescent="0.2">
      <c r="E3" t="s">
        <v>3</v>
      </c>
      <c r="F3" s="1" t="s">
        <v>4</v>
      </c>
    </row>
    <row r="4" spans="1:104" x14ac:dyDescent="0.2">
      <c r="E4" t="s">
        <v>5</v>
      </c>
      <c r="F4" s="1" t="s">
        <v>6</v>
      </c>
    </row>
    <row r="5" spans="1:104" x14ac:dyDescent="0.2">
      <c r="E5" t="s">
        <v>7</v>
      </c>
      <c r="F5" s="1" t="s">
        <v>8</v>
      </c>
    </row>
    <row r="6" spans="1:104" x14ac:dyDescent="0.2">
      <c r="E6" t="s">
        <v>9</v>
      </c>
      <c r="F6" s="1" t="s">
        <v>10</v>
      </c>
    </row>
    <row r="7" spans="1:104" x14ac:dyDescent="0.2">
      <c r="E7" t="s">
        <v>11</v>
      </c>
      <c r="F7" s="1" t="s">
        <v>12</v>
      </c>
      <c r="AQ7" t="s">
        <v>13</v>
      </c>
    </row>
    <row r="8" spans="1:104" x14ac:dyDescent="0.2">
      <c r="E8" t="s">
        <v>14</v>
      </c>
      <c r="F8" s="1" t="s">
        <v>15</v>
      </c>
      <c r="AQ8" t="s">
        <v>148</v>
      </c>
    </row>
    <row r="9" spans="1:104" x14ac:dyDescent="0.2">
      <c r="E9" t="s">
        <v>16</v>
      </c>
      <c r="F9" s="1" t="s">
        <v>17</v>
      </c>
      <c r="AQ9" t="s">
        <v>149</v>
      </c>
    </row>
    <row r="11" spans="1:104" x14ac:dyDescent="0.2">
      <c r="A11" s="21" t="s">
        <v>18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</row>
    <row r="12" spans="1:104" ht="12" customHeight="1" x14ac:dyDescent="0.2">
      <c r="A12" s="17" t="s">
        <v>19</v>
      </c>
      <c r="B12" s="17"/>
      <c r="C12" s="17"/>
      <c r="D12" s="20" t="s">
        <v>23</v>
      </c>
      <c r="E12" s="16" t="s">
        <v>24</v>
      </c>
      <c r="F12" s="16" t="s">
        <v>25</v>
      </c>
      <c r="G12" s="16"/>
      <c r="H12" s="16" t="s">
        <v>28</v>
      </c>
      <c r="I12" s="16"/>
      <c r="J12" s="16"/>
      <c r="K12" s="16"/>
      <c r="L12" s="16"/>
      <c r="M12" s="16"/>
      <c r="N12" s="16"/>
      <c r="O12" s="16"/>
      <c r="P12" s="16"/>
      <c r="Q12" s="16"/>
      <c r="R12" s="20" t="s">
        <v>41</v>
      </c>
      <c r="S12" s="20" t="s">
        <v>42</v>
      </c>
      <c r="T12" s="20" t="s">
        <v>43</v>
      </c>
      <c r="U12" s="18" t="s">
        <v>44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49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</row>
    <row r="13" spans="1:104" ht="12" customHeight="1" x14ac:dyDescent="0.2">
      <c r="A13" s="17"/>
      <c r="B13" s="17"/>
      <c r="C13" s="17"/>
      <c r="D13" s="20"/>
      <c r="E13" s="16"/>
      <c r="F13" s="20" t="s">
        <v>26</v>
      </c>
      <c r="G13" s="20" t="s">
        <v>27</v>
      </c>
      <c r="H13" s="20" t="s">
        <v>29</v>
      </c>
      <c r="I13" s="16" t="s">
        <v>30</v>
      </c>
      <c r="J13" s="16"/>
      <c r="K13" s="16"/>
      <c r="L13" s="16"/>
      <c r="M13" s="16"/>
      <c r="N13" s="16"/>
      <c r="O13" s="16"/>
      <c r="P13" s="16"/>
      <c r="Q13" s="16"/>
      <c r="R13" s="20"/>
      <c r="S13" s="20"/>
      <c r="T13" s="20"/>
      <c r="U13" s="18" t="s">
        <v>45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48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50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51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</row>
    <row r="14" spans="1:104" ht="24" customHeight="1" x14ac:dyDescent="0.2">
      <c r="A14" s="17"/>
      <c r="B14" s="17"/>
      <c r="C14" s="17"/>
      <c r="D14" s="20"/>
      <c r="E14" s="16"/>
      <c r="F14" s="20"/>
      <c r="G14" s="20"/>
      <c r="H14" s="20"/>
      <c r="I14" s="16" t="s">
        <v>31</v>
      </c>
      <c r="J14" s="16"/>
      <c r="K14" s="16"/>
      <c r="L14" s="16"/>
      <c r="M14" s="16" t="s">
        <v>32</v>
      </c>
      <c r="N14" s="16"/>
      <c r="O14" s="16"/>
      <c r="P14" s="16"/>
      <c r="Q14" s="16"/>
      <c r="R14" s="20"/>
      <c r="S14" s="20"/>
      <c r="T14" s="20"/>
      <c r="U14" s="19" t="s">
        <v>31</v>
      </c>
      <c r="V14" s="19"/>
      <c r="W14" s="19"/>
      <c r="X14" s="19"/>
      <c r="Y14" s="19"/>
      <c r="Z14" s="19"/>
      <c r="AA14" s="19"/>
      <c r="AB14" s="19"/>
      <c r="AC14" s="17" t="s">
        <v>46</v>
      </c>
      <c r="AD14" s="19" t="s">
        <v>32</v>
      </c>
      <c r="AE14" s="19"/>
      <c r="AF14" s="19"/>
      <c r="AG14" s="19"/>
      <c r="AH14" s="19"/>
      <c r="AI14" s="19"/>
      <c r="AJ14" s="19"/>
      <c r="AK14" s="19"/>
      <c r="AL14" s="19"/>
      <c r="AM14" s="19"/>
      <c r="AN14" s="17" t="s">
        <v>46</v>
      </c>
      <c r="AO14" s="17" t="s">
        <v>47</v>
      </c>
      <c r="AP14" s="19" t="s">
        <v>31</v>
      </c>
      <c r="AQ14" s="19"/>
      <c r="AR14" s="19"/>
      <c r="AS14" s="19"/>
      <c r="AT14" s="19"/>
      <c r="AU14" s="19"/>
      <c r="AV14" s="19"/>
      <c r="AW14" s="19"/>
      <c r="AX14" s="17" t="s">
        <v>46</v>
      </c>
      <c r="AY14" s="19" t="s">
        <v>32</v>
      </c>
      <c r="AZ14" s="19"/>
      <c r="BA14" s="19"/>
      <c r="BB14" s="19"/>
      <c r="BC14" s="19"/>
      <c r="BD14" s="19"/>
      <c r="BE14" s="19"/>
      <c r="BF14" s="19"/>
      <c r="BG14" s="19"/>
      <c r="BH14" s="19"/>
      <c r="BI14" s="17" t="s">
        <v>46</v>
      </c>
      <c r="BJ14" s="17" t="s">
        <v>47</v>
      </c>
      <c r="BK14" s="19" t="s">
        <v>31</v>
      </c>
      <c r="BL14" s="19"/>
      <c r="BM14" s="19"/>
      <c r="BN14" s="19"/>
      <c r="BO14" s="19"/>
      <c r="BP14" s="19"/>
      <c r="BQ14" s="19"/>
      <c r="BR14" s="19"/>
      <c r="BS14" s="17" t="s">
        <v>46</v>
      </c>
      <c r="BT14" s="19" t="s">
        <v>32</v>
      </c>
      <c r="BU14" s="19"/>
      <c r="BV14" s="19"/>
      <c r="BW14" s="19"/>
      <c r="BX14" s="19"/>
      <c r="BY14" s="19"/>
      <c r="BZ14" s="19"/>
      <c r="CA14" s="19"/>
      <c r="CB14" s="19"/>
      <c r="CC14" s="19"/>
      <c r="CD14" s="17" t="s">
        <v>46</v>
      </c>
      <c r="CE14" s="17" t="s">
        <v>47</v>
      </c>
      <c r="CF14" s="19" t="s">
        <v>31</v>
      </c>
      <c r="CG14" s="19"/>
      <c r="CH14" s="19"/>
      <c r="CI14" s="19"/>
      <c r="CJ14" s="19"/>
      <c r="CK14" s="19"/>
      <c r="CL14" s="19"/>
      <c r="CM14" s="19"/>
      <c r="CN14" s="17" t="s">
        <v>46</v>
      </c>
      <c r="CO14" s="19" t="s">
        <v>32</v>
      </c>
      <c r="CP14" s="19"/>
      <c r="CQ14" s="19"/>
      <c r="CR14" s="19"/>
      <c r="CS14" s="19"/>
      <c r="CT14" s="19"/>
      <c r="CU14" s="19"/>
      <c r="CV14" s="19"/>
      <c r="CW14" s="19"/>
      <c r="CX14" s="19"/>
      <c r="CY14" s="17" t="s">
        <v>46</v>
      </c>
      <c r="CZ14" s="17" t="s">
        <v>47</v>
      </c>
    </row>
    <row r="15" spans="1:104" ht="24" customHeight="1" x14ac:dyDescent="0.2">
      <c r="A15" s="4" t="s">
        <v>20</v>
      </c>
      <c r="B15" s="4" t="s">
        <v>21</v>
      </c>
      <c r="C15" s="4" t="s">
        <v>22</v>
      </c>
      <c r="D15" s="20"/>
      <c r="E15" s="16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35</v>
      </c>
      <c r="N15" s="5" t="s">
        <v>37</v>
      </c>
      <c r="O15" s="5" t="s">
        <v>38</v>
      </c>
      <c r="P15" s="5" t="s">
        <v>39</v>
      </c>
      <c r="Q15" s="5" t="s">
        <v>40</v>
      </c>
      <c r="R15" s="20"/>
      <c r="S15" s="20"/>
      <c r="T15" s="20"/>
      <c r="U15" s="16" t="s">
        <v>33</v>
      </c>
      <c r="V15" s="16"/>
      <c r="W15" s="16" t="s">
        <v>34</v>
      </c>
      <c r="X15" s="16"/>
      <c r="Y15" s="16" t="s">
        <v>35</v>
      </c>
      <c r="Z15" s="16"/>
      <c r="AA15" s="16" t="s">
        <v>36</v>
      </c>
      <c r="AB15" s="16"/>
      <c r="AC15" s="17"/>
      <c r="AD15" s="16" t="s">
        <v>35</v>
      </c>
      <c r="AE15" s="16"/>
      <c r="AF15" s="16" t="s">
        <v>37</v>
      </c>
      <c r="AG15" s="16"/>
      <c r="AH15" s="16" t="s">
        <v>38</v>
      </c>
      <c r="AI15" s="16"/>
      <c r="AJ15" s="16" t="s">
        <v>39</v>
      </c>
      <c r="AK15" s="16"/>
      <c r="AL15" s="16" t="s">
        <v>40</v>
      </c>
      <c r="AM15" s="16"/>
      <c r="AN15" s="17"/>
      <c r="AO15" s="17"/>
      <c r="AP15" s="16" t="s">
        <v>33</v>
      </c>
      <c r="AQ15" s="16"/>
      <c r="AR15" s="16" t="s">
        <v>34</v>
      </c>
      <c r="AS15" s="16"/>
      <c r="AT15" s="16" t="s">
        <v>35</v>
      </c>
      <c r="AU15" s="16"/>
      <c r="AV15" s="16" t="s">
        <v>36</v>
      </c>
      <c r="AW15" s="16"/>
      <c r="AX15" s="17"/>
      <c r="AY15" s="16" t="s">
        <v>35</v>
      </c>
      <c r="AZ15" s="16"/>
      <c r="BA15" s="16" t="s">
        <v>37</v>
      </c>
      <c r="BB15" s="16"/>
      <c r="BC15" s="16" t="s">
        <v>38</v>
      </c>
      <c r="BD15" s="16"/>
      <c r="BE15" s="16" t="s">
        <v>39</v>
      </c>
      <c r="BF15" s="16"/>
      <c r="BG15" s="16" t="s">
        <v>40</v>
      </c>
      <c r="BH15" s="16"/>
      <c r="BI15" s="17"/>
      <c r="BJ15" s="17"/>
      <c r="BK15" s="16" t="s">
        <v>33</v>
      </c>
      <c r="BL15" s="16"/>
      <c r="BM15" s="16" t="s">
        <v>34</v>
      </c>
      <c r="BN15" s="16"/>
      <c r="BO15" s="16" t="s">
        <v>35</v>
      </c>
      <c r="BP15" s="16"/>
      <c r="BQ15" s="16" t="s">
        <v>36</v>
      </c>
      <c r="BR15" s="16"/>
      <c r="BS15" s="17"/>
      <c r="BT15" s="16" t="s">
        <v>35</v>
      </c>
      <c r="BU15" s="16"/>
      <c r="BV15" s="16" t="s">
        <v>37</v>
      </c>
      <c r="BW15" s="16"/>
      <c r="BX15" s="16" t="s">
        <v>38</v>
      </c>
      <c r="BY15" s="16"/>
      <c r="BZ15" s="16" t="s">
        <v>39</v>
      </c>
      <c r="CA15" s="16"/>
      <c r="CB15" s="16" t="s">
        <v>40</v>
      </c>
      <c r="CC15" s="16"/>
      <c r="CD15" s="17"/>
      <c r="CE15" s="17"/>
      <c r="CF15" s="16" t="s">
        <v>33</v>
      </c>
      <c r="CG15" s="16"/>
      <c r="CH15" s="16" t="s">
        <v>34</v>
      </c>
      <c r="CI15" s="16"/>
      <c r="CJ15" s="16" t="s">
        <v>35</v>
      </c>
      <c r="CK15" s="16"/>
      <c r="CL15" s="16" t="s">
        <v>36</v>
      </c>
      <c r="CM15" s="16"/>
      <c r="CN15" s="17"/>
      <c r="CO15" s="16" t="s">
        <v>35</v>
      </c>
      <c r="CP15" s="16"/>
      <c r="CQ15" s="16" t="s">
        <v>37</v>
      </c>
      <c r="CR15" s="16"/>
      <c r="CS15" s="16" t="s">
        <v>38</v>
      </c>
      <c r="CT15" s="16"/>
      <c r="CU15" s="16" t="s">
        <v>39</v>
      </c>
      <c r="CV15" s="16"/>
      <c r="CW15" s="16" t="s">
        <v>40</v>
      </c>
      <c r="CX15" s="16"/>
      <c r="CY15" s="17"/>
      <c r="CZ15" s="17"/>
    </row>
    <row r="16" spans="1:104" ht="20.100000000000001" customHeight="1" x14ac:dyDescent="0.2">
      <c r="A16" s="12" t="s">
        <v>52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2"/>
      <c r="CZ16" s="13"/>
    </row>
    <row r="17" spans="1:104" x14ac:dyDescent="0.2">
      <c r="A17" s="6"/>
      <c r="B17" s="6"/>
      <c r="C17" s="6"/>
      <c r="D17" s="6" t="s">
        <v>54</v>
      </c>
      <c r="E17" s="3" t="s">
        <v>55</v>
      </c>
      <c r="F17" s="6">
        <f>COUNTIF(U17:CX17,"e")</f>
        <v>0</v>
      </c>
      <c r="G17" s="6">
        <f>COUNTIF(U17:CX17,"z")</f>
        <v>1</v>
      </c>
      <c r="H17" s="6">
        <f t="shared" ref="H17:H22" si="0">SUM(I17:Q17)</f>
        <v>18</v>
      </c>
      <c r="I17" s="6">
        <f t="shared" ref="I17:I22" si="1">U17+AP17+BK17+CF17</f>
        <v>18</v>
      </c>
      <c r="J17" s="6">
        <f t="shared" ref="J17:J22" si="2">W17+AR17+BM17+CH17</f>
        <v>0</v>
      </c>
      <c r="K17" s="6">
        <f t="shared" ref="K17:K22" si="3">Y17+AT17+BO17+CJ17</f>
        <v>0</v>
      </c>
      <c r="L17" s="6">
        <f t="shared" ref="L17:L22" si="4">AA17+AV17+BQ17+CL17</f>
        <v>0</v>
      </c>
      <c r="M17" s="6">
        <f t="shared" ref="M17:M22" si="5">AD17+AY17+BT17+CO17</f>
        <v>0</v>
      </c>
      <c r="N17" s="6">
        <f t="shared" ref="N17:N22" si="6">AF17+BA17+BV17+CQ17</f>
        <v>0</v>
      </c>
      <c r="O17" s="6">
        <f t="shared" ref="O17:O22" si="7">AH17+BC17+BX17+CS17</f>
        <v>0</v>
      </c>
      <c r="P17" s="6">
        <f t="shared" ref="P17:P22" si="8">AJ17+BE17+BZ17+CU17</f>
        <v>0</v>
      </c>
      <c r="Q17" s="6">
        <f t="shared" ref="Q17:Q22" si="9">AL17+BG17+CB17+CW17</f>
        <v>0</v>
      </c>
      <c r="R17" s="7">
        <f t="shared" ref="R17:R22" si="10">AO17+BJ17+CE17+CZ17</f>
        <v>2</v>
      </c>
      <c r="S17" s="7">
        <f t="shared" ref="S17:S22" si="11">AN17+BI17+CD17+CY17</f>
        <v>0</v>
      </c>
      <c r="T17" s="7">
        <v>0.8</v>
      </c>
      <c r="U17" s="11">
        <v>18</v>
      </c>
      <c r="V17" s="10" t="s">
        <v>53</v>
      </c>
      <c r="W17" s="11"/>
      <c r="X17" s="10"/>
      <c r="Y17" s="11"/>
      <c r="Z17" s="10"/>
      <c r="AA17" s="11"/>
      <c r="AB17" s="10"/>
      <c r="AC17" s="7">
        <v>2</v>
      </c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2" si="12">AC17+AN17</f>
        <v>2</v>
      </c>
      <c r="AP17" s="11"/>
      <c r="AQ17" s="10"/>
      <c r="AR17" s="11"/>
      <c r="AS17" s="10"/>
      <c r="AT17" s="11"/>
      <c r="AU17" s="10"/>
      <c r="AV17" s="11"/>
      <c r="AW17" s="10"/>
      <c r="AX17" s="7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2" si="13">AX17+BI17</f>
        <v>0</v>
      </c>
      <c r="BK17" s="11"/>
      <c r="BL17" s="10"/>
      <c r="BM17" s="11"/>
      <c r="BN17" s="10"/>
      <c r="BO17" s="11"/>
      <c r="BP17" s="10"/>
      <c r="BQ17" s="11"/>
      <c r="BR17" s="10"/>
      <c r="BS17" s="7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2" si="14">BS17+CD17</f>
        <v>0</v>
      </c>
      <c r="CF17" s="11"/>
      <c r="CG17" s="10"/>
      <c r="CH17" s="11"/>
      <c r="CI17" s="10"/>
      <c r="CJ17" s="11"/>
      <c r="CK17" s="10"/>
      <c r="CL17" s="11"/>
      <c r="CM17" s="10"/>
      <c r="CN17" s="7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2" si="15">CN17+CY17</f>
        <v>0</v>
      </c>
    </row>
    <row r="18" spans="1:104" x14ac:dyDescent="0.2">
      <c r="A18" s="6">
        <v>1</v>
      </c>
      <c r="B18" s="6">
        <v>1</v>
      </c>
      <c r="C18" s="6"/>
      <c r="D18" s="6"/>
      <c r="E18" s="3" t="s">
        <v>56</v>
      </c>
      <c r="F18" s="6">
        <f>$B$18*COUNTIF(U18:CX18,"e")</f>
        <v>1</v>
      </c>
      <c r="G18" s="6">
        <f>$B$18*COUNTIF(U18:CX18,"z")</f>
        <v>0</v>
      </c>
      <c r="H18" s="6">
        <f t="shared" si="0"/>
        <v>20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20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3</v>
      </c>
      <c r="S18" s="7">
        <f t="shared" si="11"/>
        <v>3</v>
      </c>
      <c r="T18" s="7">
        <f>$B$18*0.92</f>
        <v>0.92</v>
      </c>
      <c r="U18" s="11"/>
      <c r="V18" s="10"/>
      <c r="W18" s="11"/>
      <c r="X18" s="10"/>
      <c r="Y18" s="11"/>
      <c r="Z18" s="10"/>
      <c r="AA18" s="11"/>
      <c r="AB18" s="10"/>
      <c r="AC18" s="7"/>
      <c r="AD18" s="11"/>
      <c r="AE18" s="10"/>
      <c r="AF18" s="11">
        <f>$B$18*20</f>
        <v>20</v>
      </c>
      <c r="AG18" s="10" t="s">
        <v>57</v>
      </c>
      <c r="AH18" s="11"/>
      <c r="AI18" s="10"/>
      <c r="AJ18" s="11"/>
      <c r="AK18" s="10"/>
      <c r="AL18" s="11"/>
      <c r="AM18" s="10"/>
      <c r="AN18" s="7">
        <f>$B$18*3</f>
        <v>3</v>
      </c>
      <c r="AO18" s="7">
        <f t="shared" si="12"/>
        <v>3</v>
      </c>
      <c r="AP18" s="11"/>
      <c r="AQ18" s="10"/>
      <c r="AR18" s="11"/>
      <c r="AS18" s="10"/>
      <c r="AT18" s="11"/>
      <c r="AU18" s="10"/>
      <c r="AV18" s="11"/>
      <c r="AW18" s="10"/>
      <c r="AX18" s="7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11"/>
      <c r="BR18" s="10"/>
      <c r="BS18" s="7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11"/>
      <c r="CK18" s="10"/>
      <c r="CL18" s="11"/>
      <c r="CM18" s="10"/>
      <c r="CN18" s="7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</row>
    <row r="19" spans="1:104" x14ac:dyDescent="0.2">
      <c r="A19" s="6"/>
      <c r="B19" s="6"/>
      <c r="C19" s="6"/>
      <c r="D19" s="6" t="s">
        <v>58</v>
      </c>
      <c r="E19" s="3" t="s">
        <v>59</v>
      </c>
      <c r="F19" s="6">
        <f>COUNTIF(U19:CX19,"e")</f>
        <v>0</v>
      </c>
      <c r="G19" s="6">
        <f>COUNTIF(U19:CX19,"z")</f>
        <v>1</v>
      </c>
      <c r="H19" s="6">
        <f t="shared" si="0"/>
        <v>18</v>
      </c>
      <c r="I19" s="6">
        <f t="shared" si="1"/>
        <v>18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2</v>
      </c>
      <c r="S19" s="7">
        <f t="shared" si="11"/>
        <v>0</v>
      </c>
      <c r="T19" s="7">
        <v>1.1000000000000001</v>
      </c>
      <c r="U19" s="11">
        <v>18</v>
      </c>
      <c r="V19" s="10" t="s">
        <v>53</v>
      </c>
      <c r="W19" s="11"/>
      <c r="X19" s="10"/>
      <c r="Y19" s="11"/>
      <c r="Z19" s="10"/>
      <c r="AA19" s="11"/>
      <c r="AB19" s="10"/>
      <c r="AC19" s="7">
        <v>2</v>
      </c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2</v>
      </c>
      <c r="AP19" s="11"/>
      <c r="AQ19" s="10"/>
      <c r="AR19" s="11"/>
      <c r="AS19" s="10"/>
      <c r="AT19" s="11"/>
      <c r="AU19" s="10"/>
      <c r="AV19" s="11"/>
      <c r="AW19" s="10"/>
      <c r="AX19" s="7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11"/>
      <c r="BR19" s="10"/>
      <c r="BS19" s="7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11"/>
      <c r="CM19" s="10"/>
      <c r="CN19" s="7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</row>
    <row r="20" spans="1:104" x14ac:dyDescent="0.2">
      <c r="A20" s="6"/>
      <c r="B20" s="6"/>
      <c r="C20" s="6"/>
      <c r="D20" s="6" t="s">
        <v>60</v>
      </c>
      <c r="E20" s="3" t="s">
        <v>61</v>
      </c>
      <c r="F20" s="6">
        <f>COUNTIF(U20:CX20,"e")</f>
        <v>0</v>
      </c>
      <c r="G20" s="6">
        <f>COUNTIF(U20:CX20,"z")</f>
        <v>1</v>
      </c>
      <c r="H20" s="6">
        <f t="shared" si="0"/>
        <v>15</v>
      </c>
      <c r="I20" s="6">
        <f t="shared" si="1"/>
        <v>0</v>
      </c>
      <c r="J20" s="6">
        <f t="shared" si="2"/>
        <v>15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1</v>
      </c>
      <c r="S20" s="7">
        <f t="shared" si="11"/>
        <v>0</v>
      </c>
      <c r="T20" s="7">
        <v>0</v>
      </c>
      <c r="U20" s="11"/>
      <c r="V20" s="10"/>
      <c r="W20" s="11"/>
      <c r="X20" s="10"/>
      <c r="Y20" s="11"/>
      <c r="Z20" s="10"/>
      <c r="AA20" s="11"/>
      <c r="AB20" s="10"/>
      <c r="AC20" s="7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11"/>
      <c r="AU20" s="10"/>
      <c r="AV20" s="11"/>
      <c r="AW20" s="10"/>
      <c r="AX20" s="7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>
        <v>15</v>
      </c>
      <c r="BN20" s="10" t="s">
        <v>53</v>
      </c>
      <c r="BO20" s="11"/>
      <c r="BP20" s="10"/>
      <c r="BQ20" s="11"/>
      <c r="BR20" s="10"/>
      <c r="BS20" s="7">
        <v>1</v>
      </c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1</v>
      </c>
      <c r="CF20" s="11"/>
      <c r="CG20" s="10"/>
      <c r="CH20" s="11"/>
      <c r="CI20" s="10"/>
      <c r="CJ20" s="11"/>
      <c r="CK20" s="10"/>
      <c r="CL20" s="11"/>
      <c r="CM20" s="10"/>
      <c r="CN20" s="7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</row>
    <row r="21" spans="1:104" x14ac:dyDescent="0.2">
      <c r="A21" s="6"/>
      <c r="B21" s="6"/>
      <c r="C21" s="6"/>
      <c r="D21" s="6" t="s">
        <v>62</v>
      </c>
      <c r="E21" s="3" t="s">
        <v>63</v>
      </c>
      <c r="F21" s="6">
        <f>COUNTIF(U21:CX21,"e")</f>
        <v>0</v>
      </c>
      <c r="G21" s="6">
        <f>COUNTIF(U21:CX21,"z")</f>
        <v>2</v>
      </c>
      <c r="H21" s="6">
        <f t="shared" si="0"/>
        <v>30</v>
      </c>
      <c r="I21" s="6">
        <f t="shared" si="1"/>
        <v>15</v>
      </c>
      <c r="J21" s="6">
        <f t="shared" si="2"/>
        <v>15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2</v>
      </c>
      <c r="S21" s="7">
        <f t="shared" si="11"/>
        <v>0</v>
      </c>
      <c r="T21" s="7">
        <v>0</v>
      </c>
      <c r="U21" s="11"/>
      <c r="V21" s="10"/>
      <c r="W21" s="11"/>
      <c r="X21" s="10"/>
      <c r="Y21" s="11"/>
      <c r="Z21" s="10"/>
      <c r="AA21" s="11"/>
      <c r="AB21" s="10"/>
      <c r="AC21" s="7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11"/>
      <c r="AU21" s="10"/>
      <c r="AV21" s="11"/>
      <c r="AW21" s="10"/>
      <c r="AX21" s="7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11"/>
      <c r="BR21" s="10"/>
      <c r="BS21" s="7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>
        <v>15</v>
      </c>
      <c r="CG21" s="10" t="s">
        <v>53</v>
      </c>
      <c r="CH21" s="11">
        <v>15</v>
      </c>
      <c r="CI21" s="10" t="s">
        <v>53</v>
      </c>
      <c r="CJ21" s="11"/>
      <c r="CK21" s="10"/>
      <c r="CL21" s="11"/>
      <c r="CM21" s="10"/>
      <c r="CN21" s="7">
        <v>2</v>
      </c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2</v>
      </c>
    </row>
    <row r="22" spans="1:104" x14ac:dyDescent="0.2">
      <c r="A22" s="6"/>
      <c r="B22" s="6"/>
      <c r="C22" s="6"/>
      <c r="D22" s="6" t="s">
        <v>64</v>
      </c>
      <c r="E22" s="3" t="s">
        <v>65</v>
      </c>
      <c r="F22" s="6">
        <f>COUNTIF(U22:CX22,"e")</f>
        <v>0</v>
      </c>
      <c r="G22" s="6">
        <f>COUNTIF(U22:CX22,"z")</f>
        <v>1</v>
      </c>
      <c r="H22" s="6">
        <f t="shared" si="0"/>
        <v>9</v>
      </c>
      <c r="I22" s="6">
        <f t="shared" si="1"/>
        <v>9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1</v>
      </c>
      <c r="S22" s="7">
        <f t="shared" si="11"/>
        <v>0</v>
      </c>
      <c r="T22" s="7">
        <v>0</v>
      </c>
      <c r="U22" s="11"/>
      <c r="V22" s="10"/>
      <c r="W22" s="11"/>
      <c r="X22" s="10"/>
      <c r="Y22" s="11"/>
      <c r="Z22" s="10"/>
      <c r="AA22" s="11"/>
      <c r="AB22" s="10"/>
      <c r="AC22" s="7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>
        <v>9</v>
      </c>
      <c r="AQ22" s="10" t="s">
        <v>53</v>
      </c>
      <c r="AR22" s="11"/>
      <c r="AS22" s="10"/>
      <c r="AT22" s="11"/>
      <c r="AU22" s="10"/>
      <c r="AV22" s="11"/>
      <c r="AW22" s="10"/>
      <c r="AX22" s="7">
        <v>1</v>
      </c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1</v>
      </c>
      <c r="BK22" s="11"/>
      <c r="BL22" s="10"/>
      <c r="BM22" s="11"/>
      <c r="BN22" s="10"/>
      <c r="BO22" s="11"/>
      <c r="BP22" s="10"/>
      <c r="BQ22" s="11"/>
      <c r="BR22" s="10"/>
      <c r="BS22" s="7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11"/>
      <c r="CM22" s="10"/>
      <c r="CN22" s="7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</row>
    <row r="23" spans="1:104" ht="15.95" customHeight="1" x14ac:dyDescent="0.2">
      <c r="A23" s="6"/>
      <c r="B23" s="6"/>
      <c r="C23" s="6"/>
      <c r="D23" s="6"/>
      <c r="E23" s="6" t="s">
        <v>66</v>
      </c>
      <c r="F23" s="6">
        <f t="shared" ref="F23:AK23" si="16">SUM(F17:F22)</f>
        <v>1</v>
      </c>
      <c r="G23" s="6">
        <f t="shared" si="16"/>
        <v>6</v>
      </c>
      <c r="H23" s="6">
        <f t="shared" si="16"/>
        <v>110</v>
      </c>
      <c r="I23" s="6">
        <f t="shared" si="16"/>
        <v>60</v>
      </c>
      <c r="J23" s="6">
        <f t="shared" si="16"/>
        <v>30</v>
      </c>
      <c r="K23" s="6">
        <f t="shared" si="16"/>
        <v>0</v>
      </c>
      <c r="L23" s="6">
        <f t="shared" si="16"/>
        <v>0</v>
      </c>
      <c r="M23" s="6">
        <f t="shared" si="16"/>
        <v>0</v>
      </c>
      <c r="N23" s="6">
        <f t="shared" si="16"/>
        <v>20</v>
      </c>
      <c r="O23" s="6">
        <f t="shared" si="16"/>
        <v>0</v>
      </c>
      <c r="P23" s="6">
        <f t="shared" si="16"/>
        <v>0</v>
      </c>
      <c r="Q23" s="6">
        <f t="shared" si="16"/>
        <v>0</v>
      </c>
      <c r="R23" s="7">
        <f t="shared" si="16"/>
        <v>11</v>
      </c>
      <c r="S23" s="7">
        <f t="shared" si="16"/>
        <v>3</v>
      </c>
      <c r="T23" s="7">
        <f t="shared" si="16"/>
        <v>2.8200000000000003</v>
      </c>
      <c r="U23" s="11">
        <f t="shared" si="16"/>
        <v>36</v>
      </c>
      <c r="V23" s="10">
        <f t="shared" si="16"/>
        <v>0</v>
      </c>
      <c r="W23" s="11">
        <f t="shared" si="16"/>
        <v>0</v>
      </c>
      <c r="X23" s="10">
        <f t="shared" si="16"/>
        <v>0</v>
      </c>
      <c r="Y23" s="11">
        <f t="shared" si="16"/>
        <v>0</v>
      </c>
      <c r="Z23" s="10">
        <f t="shared" si="16"/>
        <v>0</v>
      </c>
      <c r="AA23" s="11">
        <f t="shared" si="16"/>
        <v>0</v>
      </c>
      <c r="AB23" s="10">
        <f t="shared" si="16"/>
        <v>0</v>
      </c>
      <c r="AC23" s="7">
        <f t="shared" si="16"/>
        <v>4</v>
      </c>
      <c r="AD23" s="11">
        <f t="shared" si="16"/>
        <v>0</v>
      </c>
      <c r="AE23" s="10">
        <f t="shared" si="16"/>
        <v>0</v>
      </c>
      <c r="AF23" s="11">
        <f t="shared" si="16"/>
        <v>20</v>
      </c>
      <c r="AG23" s="10">
        <f t="shared" si="16"/>
        <v>0</v>
      </c>
      <c r="AH23" s="11">
        <f t="shared" si="16"/>
        <v>0</v>
      </c>
      <c r="AI23" s="10">
        <f t="shared" si="16"/>
        <v>0</v>
      </c>
      <c r="AJ23" s="11">
        <f t="shared" si="16"/>
        <v>0</v>
      </c>
      <c r="AK23" s="10">
        <f t="shared" si="16"/>
        <v>0</v>
      </c>
      <c r="AL23" s="11">
        <f t="shared" ref="AL23:BQ23" si="17">SUM(AL17:AL22)</f>
        <v>0</v>
      </c>
      <c r="AM23" s="10">
        <f t="shared" si="17"/>
        <v>0</v>
      </c>
      <c r="AN23" s="7">
        <f t="shared" si="17"/>
        <v>3</v>
      </c>
      <c r="AO23" s="7">
        <f t="shared" si="17"/>
        <v>7</v>
      </c>
      <c r="AP23" s="11">
        <f t="shared" si="17"/>
        <v>9</v>
      </c>
      <c r="AQ23" s="10">
        <f t="shared" si="17"/>
        <v>0</v>
      </c>
      <c r="AR23" s="11">
        <f t="shared" si="17"/>
        <v>0</v>
      </c>
      <c r="AS23" s="10">
        <f t="shared" si="17"/>
        <v>0</v>
      </c>
      <c r="AT23" s="11">
        <f t="shared" si="17"/>
        <v>0</v>
      </c>
      <c r="AU23" s="10">
        <f t="shared" si="17"/>
        <v>0</v>
      </c>
      <c r="AV23" s="11">
        <f t="shared" si="17"/>
        <v>0</v>
      </c>
      <c r="AW23" s="10">
        <f t="shared" si="17"/>
        <v>0</v>
      </c>
      <c r="AX23" s="7">
        <f t="shared" si="17"/>
        <v>1</v>
      </c>
      <c r="AY23" s="11">
        <f t="shared" si="17"/>
        <v>0</v>
      </c>
      <c r="AZ23" s="10">
        <f t="shared" si="17"/>
        <v>0</v>
      </c>
      <c r="BA23" s="11">
        <f t="shared" si="17"/>
        <v>0</v>
      </c>
      <c r="BB23" s="10">
        <f t="shared" si="17"/>
        <v>0</v>
      </c>
      <c r="BC23" s="11">
        <f t="shared" si="17"/>
        <v>0</v>
      </c>
      <c r="BD23" s="10">
        <f t="shared" si="17"/>
        <v>0</v>
      </c>
      <c r="BE23" s="11">
        <f t="shared" si="17"/>
        <v>0</v>
      </c>
      <c r="BF23" s="10">
        <f t="shared" si="17"/>
        <v>0</v>
      </c>
      <c r="BG23" s="11">
        <f t="shared" si="17"/>
        <v>0</v>
      </c>
      <c r="BH23" s="10">
        <f t="shared" si="17"/>
        <v>0</v>
      </c>
      <c r="BI23" s="7">
        <f t="shared" si="17"/>
        <v>0</v>
      </c>
      <c r="BJ23" s="7">
        <f t="shared" si="17"/>
        <v>1</v>
      </c>
      <c r="BK23" s="11">
        <f t="shared" si="17"/>
        <v>0</v>
      </c>
      <c r="BL23" s="10">
        <f t="shared" si="17"/>
        <v>0</v>
      </c>
      <c r="BM23" s="11">
        <f t="shared" si="17"/>
        <v>15</v>
      </c>
      <c r="BN23" s="10">
        <f t="shared" si="17"/>
        <v>0</v>
      </c>
      <c r="BO23" s="11">
        <f t="shared" si="17"/>
        <v>0</v>
      </c>
      <c r="BP23" s="10">
        <f t="shared" si="17"/>
        <v>0</v>
      </c>
      <c r="BQ23" s="11">
        <f t="shared" si="17"/>
        <v>0</v>
      </c>
      <c r="BR23" s="10">
        <f t="shared" ref="BR23:CW23" si="18">SUM(BR17:BR22)</f>
        <v>0</v>
      </c>
      <c r="BS23" s="7">
        <f t="shared" si="18"/>
        <v>1</v>
      </c>
      <c r="BT23" s="11">
        <f t="shared" si="18"/>
        <v>0</v>
      </c>
      <c r="BU23" s="10">
        <f t="shared" si="18"/>
        <v>0</v>
      </c>
      <c r="BV23" s="11">
        <f t="shared" si="18"/>
        <v>0</v>
      </c>
      <c r="BW23" s="10">
        <f t="shared" si="18"/>
        <v>0</v>
      </c>
      <c r="BX23" s="11">
        <f t="shared" si="18"/>
        <v>0</v>
      </c>
      <c r="BY23" s="10">
        <f t="shared" si="18"/>
        <v>0</v>
      </c>
      <c r="BZ23" s="11">
        <f t="shared" si="18"/>
        <v>0</v>
      </c>
      <c r="CA23" s="10">
        <f t="shared" si="18"/>
        <v>0</v>
      </c>
      <c r="CB23" s="11">
        <f t="shared" si="18"/>
        <v>0</v>
      </c>
      <c r="CC23" s="10">
        <f t="shared" si="18"/>
        <v>0</v>
      </c>
      <c r="CD23" s="7">
        <f t="shared" si="18"/>
        <v>0</v>
      </c>
      <c r="CE23" s="7">
        <f t="shared" si="18"/>
        <v>1</v>
      </c>
      <c r="CF23" s="11">
        <f t="shared" si="18"/>
        <v>15</v>
      </c>
      <c r="CG23" s="10">
        <f t="shared" si="18"/>
        <v>0</v>
      </c>
      <c r="CH23" s="11">
        <f t="shared" si="18"/>
        <v>15</v>
      </c>
      <c r="CI23" s="10">
        <f t="shared" si="18"/>
        <v>0</v>
      </c>
      <c r="CJ23" s="11">
        <f t="shared" si="18"/>
        <v>0</v>
      </c>
      <c r="CK23" s="10">
        <f t="shared" si="18"/>
        <v>0</v>
      </c>
      <c r="CL23" s="11">
        <f t="shared" si="18"/>
        <v>0</v>
      </c>
      <c r="CM23" s="10">
        <f t="shared" si="18"/>
        <v>0</v>
      </c>
      <c r="CN23" s="7">
        <f t="shared" si="18"/>
        <v>2</v>
      </c>
      <c r="CO23" s="11">
        <f t="shared" si="18"/>
        <v>0</v>
      </c>
      <c r="CP23" s="10">
        <f t="shared" si="18"/>
        <v>0</v>
      </c>
      <c r="CQ23" s="11">
        <f t="shared" si="18"/>
        <v>0</v>
      </c>
      <c r="CR23" s="10">
        <f t="shared" si="18"/>
        <v>0</v>
      </c>
      <c r="CS23" s="11">
        <f t="shared" si="18"/>
        <v>0</v>
      </c>
      <c r="CT23" s="10">
        <f t="shared" si="18"/>
        <v>0</v>
      </c>
      <c r="CU23" s="11">
        <f t="shared" si="18"/>
        <v>0</v>
      </c>
      <c r="CV23" s="10">
        <f t="shared" si="18"/>
        <v>0</v>
      </c>
      <c r="CW23" s="11">
        <f t="shared" si="18"/>
        <v>0</v>
      </c>
      <c r="CX23" s="10">
        <f>SUM(CX17:CX22)</f>
        <v>0</v>
      </c>
      <c r="CY23" s="7">
        <f>SUM(CY17:CY22)</f>
        <v>0</v>
      </c>
      <c r="CZ23" s="7">
        <f>SUM(CZ17:CZ22)</f>
        <v>2</v>
      </c>
    </row>
    <row r="24" spans="1:104" ht="20.100000000000001" customHeight="1" x14ac:dyDescent="0.2">
      <c r="A24" s="12" t="s">
        <v>67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2"/>
      <c r="CZ24" s="13"/>
    </row>
    <row r="25" spans="1:104" x14ac:dyDescent="0.2">
      <c r="A25" s="6"/>
      <c r="B25" s="6"/>
      <c r="C25" s="6"/>
      <c r="D25" s="6" t="s">
        <v>68</v>
      </c>
      <c r="E25" s="3" t="s">
        <v>69</v>
      </c>
      <c r="F25" s="6">
        <f t="shared" ref="F25:F47" si="19">COUNTIF(U25:CX25,"e")</f>
        <v>0</v>
      </c>
      <c r="G25" s="6">
        <f t="shared" ref="G25:G47" si="20">COUNTIF(U25:CX25,"z")</f>
        <v>2</v>
      </c>
      <c r="H25" s="6">
        <f t="shared" ref="H25:H49" si="21">SUM(I25:Q25)</f>
        <v>27</v>
      </c>
      <c r="I25" s="6">
        <f t="shared" ref="I25:I49" si="22">U25+AP25+BK25+CF25</f>
        <v>18</v>
      </c>
      <c r="J25" s="6">
        <f t="shared" ref="J25:J49" si="23">W25+AR25+BM25+CH25</f>
        <v>0</v>
      </c>
      <c r="K25" s="6">
        <f t="shared" ref="K25:K49" si="24">Y25+AT25+BO25+CJ25</f>
        <v>0</v>
      </c>
      <c r="L25" s="6">
        <f t="shared" ref="L25:L49" si="25">AA25+AV25+BQ25+CL25</f>
        <v>0</v>
      </c>
      <c r="M25" s="6">
        <f t="shared" ref="M25:M49" si="26">AD25+AY25+BT25+CO25</f>
        <v>0</v>
      </c>
      <c r="N25" s="6">
        <f t="shared" ref="N25:N49" si="27">AF25+BA25+BV25+CQ25</f>
        <v>0</v>
      </c>
      <c r="O25" s="6">
        <f t="shared" ref="O25:O49" si="28">AH25+BC25+BX25+CS25</f>
        <v>9</v>
      </c>
      <c r="P25" s="6">
        <f t="shared" ref="P25:P49" si="29">AJ25+BE25+BZ25+CU25</f>
        <v>0</v>
      </c>
      <c r="Q25" s="6">
        <f t="shared" ref="Q25:Q49" si="30">AL25+BG25+CB25+CW25</f>
        <v>0</v>
      </c>
      <c r="R25" s="7">
        <f t="shared" ref="R25:R49" si="31">AO25+BJ25+CE25+CZ25</f>
        <v>3</v>
      </c>
      <c r="S25" s="7">
        <f t="shared" ref="S25:S49" si="32">AN25+BI25+CD25+CY25</f>
        <v>1</v>
      </c>
      <c r="T25" s="7">
        <v>1.88</v>
      </c>
      <c r="U25" s="11"/>
      <c r="V25" s="10"/>
      <c r="W25" s="11"/>
      <c r="X25" s="10"/>
      <c r="Y25" s="11"/>
      <c r="Z25" s="10"/>
      <c r="AA25" s="11"/>
      <c r="AB25" s="10"/>
      <c r="AC25" s="7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ref="AO25:AO49" si="33">AC25+AN25</f>
        <v>0</v>
      </c>
      <c r="AP25" s="11">
        <v>18</v>
      </c>
      <c r="AQ25" s="10" t="s">
        <v>53</v>
      </c>
      <c r="AR25" s="11"/>
      <c r="AS25" s="10"/>
      <c r="AT25" s="11"/>
      <c r="AU25" s="10"/>
      <c r="AV25" s="11"/>
      <c r="AW25" s="10"/>
      <c r="AX25" s="7">
        <v>2</v>
      </c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ref="BJ25:BJ49" si="34">AX25+BI25</f>
        <v>2</v>
      </c>
      <c r="BK25" s="11"/>
      <c r="BL25" s="10"/>
      <c r="BM25" s="11"/>
      <c r="BN25" s="10"/>
      <c r="BO25" s="11"/>
      <c r="BP25" s="10"/>
      <c r="BQ25" s="11"/>
      <c r="BR25" s="10"/>
      <c r="BS25" s="7"/>
      <c r="BT25" s="11"/>
      <c r="BU25" s="10"/>
      <c r="BV25" s="11"/>
      <c r="BW25" s="10"/>
      <c r="BX25" s="11">
        <v>9</v>
      </c>
      <c r="BY25" s="10" t="s">
        <v>53</v>
      </c>
      <c r="BZ25" s="11"/>
      <c r="CA25" s="10"/>
      <c r="CB25" s="11"/>
      <c r="CC25" s="10"/>
      <c r="CD25" s="7">
        <v>1</v>
      </c>
      <c r="CE25" s="7">
        <f t="shared" ref="CE25:CE49" si="35">BS25+CD25</f>
        <v>1</v>
      </c>
      <c r="CF25" s="11"/>
      <c r="CG25" s="10"/>
      <c r="CH25" s="11"/>
      <c r="CI25" s="10"/>
      <c r="CJ25" s="11"/>
      <c r="CK25" s="10"/>
      <c r="CL25" s="11"/>
      <c r="CM25" s="10"/>
      <c r="CN25" s="7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ref="CZ25:CZ49" si="36">CN25+CY25</f>
        <v>0</v>
      </c>
    </row>
    <row r="26" spans="1:104" x14ac:dyDescent="0.2">
      <c r="A26" s="6"/>
      <c r="B26" s="6"/>
      <c r="C26" s="6"/>
      <c r="D26" s="6" t="s">
        <v>70</v>
      </c>
      <c r="E26" s="3" t="s">
        <v>71</v>
      </c>
      <c r="F26" s="6">
        <f t="shared" si="19"/>
        <v>0</v>
      </c>
      <c r="G26" s="6">
        <f t="shared" si="20"/>
        <v>2</v>
      </c>
      <c r="H26" s="6">
        <f t="shared" si="21"/>
        <v>18</v>
      </c>
      <c r="I26" s="6">
        <f t="shared" si="22"/>
        <v>9</v>
      </c>
      <c r="J26" s="6">
        <f t="shared" si="23"/>
        <v>9</v>
      </c>
      <c r="K26" s="6">
        <f t="shared" si="24"/>
        <v>0</v>
      </c>
      <c r="L26" s="6">
        <f t="shared" si="25"/>
        <v>0</v>
      </c>
      <c r="M26" s="6">
        <f t="shared" si="26"/>
        <v>0</v>
      </c>
      <c r="N26" s="6">
        <f t="shared" si="27"/>
        <v>0</v>
      </c>
      <c r="O26" s="6">
        <f t="shared" si="28"/>
        <v>0</v>
      </c>
      <c r="P26" s="6">
        <f t="shared" si="29"/>
        <v>0</v>
      </c>
      <c r="Q26" s="6">
        <f t="shared" si="30"/>
        <v>0</v>
      </c>
      <c r="R26" s="7">
        <f t="shared" si="31"/>
        <v>2</v>
      </c>
      <c r="S26" s="7">
        <f t="shared" si="32"/>
        <v>0</v>
      </c>
      <c r="T26" s="7">
        <v>1.6</v>
      </c>
      <c r="U26" s="11"/>
      <c r="V26" s="10"/>
      <c r="W26" s="11"/>
      <c r="X26" s="10"/>
      <c r="Y26" s="11"/>
      <c r="Z26" s="10"/>
      <c r="AA26" s="11"/>
      <c r="AB26" s="10"/>
      <c r="AC26" s="7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33"/>
        <v>0</v>
      </c>
      <c r="AP26" s="11"/>
      <c r="AQ26" s="10"/>
      <c r="AR26" s="11"/>
      <c r="AS26" s="10"/>
      <c r="AT26" s="11"/>
      <c r="AU26" s="10"/>
      <c r="AV26" s="11"/>
      <c r="AW26" s="10"/>
      <c r="AX26" s="7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34"/>
        <v>0</v>
      </c>
      <c r="BK26" s="11">
        <v>9</v>
      </c>
      <c r="BL26" s="10" t="s">
        <v>53</v>
      </c>
      <c r="BM26" s="11">
        <v>9</v>
      </c>
      <c r="BN26" s="10" t="s">
        <v>53</v>
      </c>
      <c r="BO26" s="11"/>
      <c r="BP26" s="10"/>
      <c r="BQ26" s="11"/>
      <c r="BR26" s="10"/>
      <c r="BS26" s="7">
        <v>2</v>
      </c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35"/>
        <v>2</v>
      </c>
      <c r="CF26" s="11"/>
      <c r="CG26" s="10"/>
      <c r="CH26" s="11"/>
      <c r="CI26" s="10"/>
      <c r="CJ26" s="11"/>
      <c r="CK26" s="10"/>
      <c r="CL26" s="11"/>
      <c r="CM26" s="10"/>
      <c r="CN26" s="7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36"/>
        <v>0</v>
      </c>
    </row>
    <row r="27" spans="1:104" x14ac:dyDescent="0.2">
      <c r="A27" s="6"/>
      <c r="B27" s="6"/>
      <c r="C27" s="6"/>
      <c r="D27" s="6" t="s">
        <v>72</v>
      </c>
      <c r="E27" s="3" t="s">
        <v>73</v>
      </c>
      <c r="F27" s="6">
        <f t="shared" si="19"/>
        <v>1</v>
      </c>
      <c r="G27" s="6">
        <f t="shared" si="20"/>
        <v>1</v>
      </c>
      <c r="H27" s="6">
        <f t="shared" si="21"/>
        <v>27</v>
      </c>
      <c r="I27" s="6">
        <f t="shared" si="22"/>
        <v>18</v>
      </c>
      <c r="J27" s="6">
        <f t="shared" si="23"/>
        <v>0</v>
      </c>
      <c r="K27" s="6">
        <f t="shared" si="24"/>
        <v>9</v>
      </c>
      <c r="L27" s="6">
        <f t="shared" si="25"/>
        <v>0</v>
      </c>
      <c r="M27" s="6">
        <f t="shared" si="26"/>
        <v>0</v>
      </c>
      <c r="N27" s="6">
        <f t="shared" si="27"/>
        <v>0</v>
      </c>
      <c r="O27" s="6">
        <f t="shared" si="28"/>
        <v>0</v>
      </c>
      <c r="P27" s="6">
        <f t="shared" si="29"/>
        <v>0</v>
      </c>
      <c r="Q27" s="6">
        <f t="shared" si="30"/>
        <v>0</v>
      </c>
      <c r="R27" s="7">
        <f t="shared" si="31"/>
        <v>3</v>
      </c>
      <c r="S27" s="7">
        <f t="shared" si="32"/>
        <v>0</v>
      </c>
      <c r="T27" s="7">
        <v>1.6</v>
      </c>
      <c r="U27" s="11">
        <v>18</v>
      </c>
      <c r="V27" s="10" t="s">
        <v>57</v>
      </c>
      <c r="W27" s="11"/>
      <c r="X27" s="10"/>
      <c r="Y27" s="11"/>
      <c r="Z27" s="10"/>
      <c r="AA27" s="11"/>
      <c r="AB27" s="10"/>
      <c r="AC27" s="7">
        <v>2</v>
      </c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33"/>
        <v>2</v>
      </c>
      <c r="AP27" s="11"/>
      <c r="AQ27" s="10"/>
      <c r="AR27" s="11"/>
      <c r="AS27" s="10"/>
      <c r="AT27" s="11">
        <v>9</v>
      </c>
      <c r="AU27" s="10" t="s">
        <v>53</v>
      </c>
      <c r="AV27" s="11"/>
      <c r="AW27" s="10"/>
      <c r="AX27" s="7">
        <v>1</v>
      </c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34"/>
        <v>1</v>
      </c>
      <c r="BK27" s="11"/>
      <c r="BL27" s="10"/>
      <c r="BM27" s="11"/>
      <c r="BN27" s="10"/>
      <c r="BO27" s="11"/>
      <c r="BP27" s="10"/>
      <c r="BQ27" s="11"/>
      <c r="BR27" s="10"/>
      <c r="BS27" s="7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35"/>
        <v>0</v>
      </c>
      <c r="CF27" s="11"/>
      <c r="CG27" s="10"/>
      <c r="CH27" s="11"/>
      <c r="CI27" s="10"/>
      <c r="CJ27" s="11"/>
      <c r="CK27" s="10"/>
      <c r="CL27" s="11"/>
      <c r="CM27" s="10"/>
      <c r="CN27" s="7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36"/>
        <v>0</v>
      </c>
    </row>
    <row r="28" spans="1:104" x14ac:dyDescent="0.2">
      <c r="A28" s="6"/>
      <c r="B28" s="6"/>
      <c r="C28" s="6"/>
      <c r="D28" s="6" t="s">
        <v>74</v>
      </c>
      <c r="E28" s="3" t="s">
        <v>75</v>
      </c>
      <c r="F28" s="6">
        <f t="shared" si="19"/>
        <v>0</v>
      </c>
      <c r="G28" s="6">
        <f t="shared" si="20"/>
        <v>2</v>
      </c>
      <c r="H28" s="6">
        <f t="shared" si="21"/>
        <v>27</v>
      </c>
      <c r="I28" s="6">
        <f t="shared" si="22"/>
        <v>9</v>
      </c>
      <c r="J28" s="6">
        <f t="shared" si="23"/>
        <v>0</v>
      </c>
      <c r="K28" s="6">
        <f t="shared" si="24"/>
        <v>0</v>
      </c>
      <c r="L28" s="6">
        <f t="shared" si="25"/>
        <v>0</v>
      </c>
      <c r="M28" s="6">
        <f t="shared" si="26"/>
        <v>0</v>
      </c>
      <c r="N28" s="6">
        <f t="shared" si="27"/>
        <v>0</v>
      </c>
      <c r="O28" s="6">
        <f t="shared" si="28"/>
        <v>18</v>
      </c>
      <c r="P28" s="6">
        <f t="shared" si="29"/>
        <v>0</v>
      </c>
      <c r="Q28" s="6">
        <f t="shared" si="30"/>
        <v>0</v>
      </c>
      <c r="R28" s="7">
        <f t="shared" si="31"/>
        <v>2</v>
      </c>
      <c r="S28" s="7">
        <f t="shared" si="32"/>
        <v>1</v>
      </c>
      <c r="T28" s="7">
        <v>1.1200000000000001</v>
      </c>
      <c r="U28" s="11"/>
      <c r="V28" s="10"/>
      <c r="W28" s="11"/>
      <c r="X28" s="10"/>
      <c r="Y28" s="11"/>
      <c r="Z28" s="10"/>
      <c r="AA28" s="11"/>
      <c r="AB28" s="10"/>
      <c r="AC28" s="7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33"/>
        <v>0</v>
      </c>
      <c r="AP28" s="11">
        <v>9</v>
      </c>
      <c r="AQ28" s="10" t="s">
        <v>53</v>
      </c>
      <c r="AR28" s="11"/>
      <c r="AS28" s="10"/>
      <c r="AT28" s="11"/>
      <c r="AU28" s="10"/>
      <c r="AV28" s="11"/>
      <c r="AW28" s="10"/>
      <c r="AX28" s="7">
        <v>1</v>
      </c>
      <c r="AY28" s="11"/>
      <c r="AZ28" s="10"/>
      <c r="BA28" s="11"/>
      <c r="BB28" s="10"/>
      <c r="BC28" s="11">
        <v>18</v>
      </c>
      <c r="BD28" s="10" t="s">
        <v>53</v>
      </c>
      <c r="BE28" s="11"/>
      <c r="BF28" s="10"/>
      <c r="BG28" s="11"/>
      <c r="BH28" s="10"/>
      <c r="BI28" s="7">
        <v>1</v>
      </c>
      <c r="BJ28" s="7">
        <f t="shared" si="34"/>
        <v>2</v>
      </c>
      <c r="BK28" s="11"/>
      <c r="BL28" s="10"/>
      <c r="BM28" s="11"/>
      <c r="BN28" s="10"/>
      <c r="BO28" s="11"/>
      <c r="BP28" s="10"/>
      <c r="BQ28" s="11"/>
      <c r="BR28" s="10"/>
      <c r="BS28" s="7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35"/>
        <v>0</v>
      </c>
      <c r="CF28" s="11"/>
      <c r="CG28" s="10"/>
      <c r="CH28" s="11"/>
      <c r="CI28" s="10"/>
      <c r="CJ28" s="11"/>
      <c r="CK28" s="10"/>
      <c r="CL28" s="11"/>
      <c r="CM28" s="10"/>
      <c r="CN28" s="7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36"/>
        <v>0</v>
      </c>
    </row>
    <row r="29" spans="1:104" x14ac:dyDescent="0.2">
      <c r="A29" s="6"/>
      <c r="B29" s="6"/>
      <c r="C29" s="6"/>
      <c r="D29" s="6" t="s">
        <v>76</v>
      </c>
      <c r="E29" s="3" t="s">
        <v>77</v>
      </c>
      <c r="F29" s="6">
        <f t="shared" si="19"/>
        <v>0</v>
      </c>
      <c r="G29" s="6">
        <f t="shared" si="20"/>
        <v>2</v>
      </c>
      <c r="H29" s="6">
        <f t="shared" si="21"/>
        <v>18</v>
      </c>
      <c r="I29" s="6">
        <f t="shared" si="22"/>
        <v>9</v>
      </c>
      <c r="J29" s="6">
        <f t="shared" si="23"/>
        <v>0</v>
      </c>
      <c r="K29" s="6">
        <f t="shared" si="24"/>
        <v>0</v>
      </c>
      <c r="L29" s="6">
        <f t="shared" si="25"/>
        <v>0</v>
      </c>
      <c r="M29" s="6">
        <f t="shared" si="26"/>
        <v>9</v>
      </c>
      <c r="N29" s="6">
        <f t="shared" si="27"/>
        <v>0</v>
      </c>
      <c r="O29" s="6">
        <f t="shared" si="28"/>
        <v>0</v>
      </c>
      <c r="P29" s="6">
        <f t="shared" si="29"/>
        <v>0</v>
      </c>
      <c r="Q29" s="6">
        <f t="shared" si="30"/>
        <v>0</v>
      </c>
      <c r="R29" s="7">
        <f t="shared" si="31"/>
        <v>2</v>
      </c>
      <c r="S29" s="7">
        <f t="shared" si="32"/>
        <v>1</v>
      </c>
      <c r="T29" s="7">
        <v>1.36</v>
      </c>
      <c r="U29" s="11"/>
      <c r="V29" s="10"/>
      <c r="W29" s="11"/>
      <c r="X29" s="10"/>
      <c r="Y29" s="11"/>
      <c r="Z29" s="10"/>
      <c r="AA29" s="11"/>
      <c r="AB29" s="10"/>
      <c r="AC29" s="7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si="33"/>
        <v>0</v>
      </c>
      <c r="AP29" s="11"/>
      <c r="AQ29" s="10"/>
      <c r="AR29" s="11"/>
      <c r="AS29" s="10"/>
      <c r="AT29" s="11"/>
      <c r="AU29" s="10"/>
      <c r="AV29" s="11"/>
      <c r="AW29" s="10"/>
      <c r="AX29" s="7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34"/>
        <v>0</v>
      </c>
      <c r="BK29" s="11">
        <v>9</v>
      </c>
      <c r="BL29" s="10" t="s">
        <v>53</v>
      </c>
      <c r="BM29" s="11"/>
      <c r="BN29" s="10"/>
      <c r="BO29" s="11"/>
      <c r="BP29" s="10"/>
      <c r="BQ29" s="11"/>
      <c r="BR29" s="10"/>
      <c r="BS29" s="7">
        <v>1</v>
      </c>
      <c r="BT29" s="11">
        <v>9</v>
      </c>
      <c r="BU29" s="10" t="s">
        <v>53</v>
      </c>
      <c r="BV29" s="11"/>
      <c r="BW29" s="10"/>
      <c r="BX29" s="11"/>
      <c r="BY29" s="10"/>
      <c r="BZ29" s="11"/>
      <c r="CA29" s="10"/>
      <c r="CB29" s="11"/>
      <c r="CC29" s="10"/>
      <c r="CD29" s="7">
        <v>1</v>
      </c>
      <c r="CE29" s="7">
        <f t="shared" si="35"/>
        <v>2</v>
      </c>
      <c r="CF29" s="11"/>
      <c r="CG29" s="10"/>
      <c r="CH29" s="11"/>
      <c r="CI29" s="10"/>
      <c r="CJ29" s="11"/>
      <c r="CK29" s="10"/>
      <c r="CL29" s="11"/>
      <c r="CM29" s="10"/>
      <c r="CN29" s="7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36"/>
        <v>0</v>
      </c>
    </row>
    <row r="30" spans="1:104" x14ac:dyDescent="0.2">
      <c r="A30" s="6"/>
      <c r="B30" s="6"/>
      <c r="C30" s="6"/>
      <c r="D30" s="6" t="s">
        <v>78</v>
      </c>
      <c r="E30" s="3" t="s">
        <v>79</v>
      </c>
      <c r="F30" s="6">
        <f t="shared" si="19"/>
        <v>0</v>
      </c>
      <c r="G30" s="6">
        <f t="shared" si="20"/>
        <v>2</v>
      </c>
      <c r="H30" s="6">
        <f t="shared" si="21"/>
        <v>27</v>
      </c>
      <c r="I30" s="6">
        <f t="shared" si="22"/>
        <v>9</v>
      </c>
      <c r="J30" s="6">
        <f t="shared" si="23"/>
        <v>0</v>
      </c>
      <c r="K30" s="6">
        <f t="shared" si="24"/>
        <v>0</v>
      </c>
      <c r="L30" s="6">
        <f t="shared" si="25"/>
        <v>0</v>
      </c>
      <c r="M30" s="6">
        <f t="shared" si="26"/>
        <v>18</v>
      </c>
      <c r="N30" s="6">
        <f t="shared" si="27"/>
        <v>0</v>
      </c>
      <c r="O30" s="6">
        <f t="shared" si="28"/>
        <v>0</v>
      </c>
      <c r="P30" s="6">
        <f t="shared" si="29"/>
        <v>0</v>
      </c>
      <c r="Q30" s="6">
        <f t="shared" si="30"/>
        <v>0</v>
      </c>
      <c r="R30" s="7">
        <f t="shared" si="31"/>
        <v>2</v>
      </c>
      <c r="S30" s="7">
        <f t="shared" si="32"/>
        <v>1</v>
      </c>
      <c r="T30" s="7">
        <v>1.52</v>
      </c>
      <c r="U30" s="11"/>
      <c r="V30" s="10"/>
      <c r="W30" s="11"/>
      <c r="X30" s="10"/>
      <c r="Y30" s="11"/>
      <c r="Z30" s="10"/>
      <c r="AA30" s="11"/>
      <c r="AB30" s="10"/>
      <c r="AC30" s="7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33"/>
        <v>0</v>
      </c>
      <c r="AP30" s="11">
        <v>9</v>
      </c>
      <c r="AQ30" s="10" t="s">
        <v>53</v>
      </c>
      <c r="AR30" s="11"/>
      <c r="AS30" s="10"/>
      <c r="AT30" s="11"/>
      <c r="AU30" s="10"/>
      <c r="AV30" s="11"/>
      <c r="AW30" s="10"/>
      <c r="AX30" s="7">
        <v>1</v>
      </c>
      <c r="AY30" s="11">
        <v>18</v>
      </c>
      <c r="AZ30" s="10" t="s">
        <v>53</v>
      </c>
      <c r="BA30" s="11"/>
      <c r="BB30" s="10"/>
      <c r="BC30" s="11"/>
      <c r="BD30" s="10"/>
      <c r="BE30" s="11"/>
      <c r="BF30" s="10"/>
      <c r="BG30" s="11"/>
      <c r="BH30" s="10"/>
      <c r="BI30" s="7">
        <v>1</v>
      </c>
      <c r="BJ30" s="7">
        <f t="shared" si="34"/>
        <v>2</v>
      </c>
      <c r="BK30" s="11"/>
      <c r="BL30" s="10"/>
      <c r="BM30" s="11"/>
      <c r="BN30" s="10"/>
      <c r="BO30" s="11"/>
      <c r="BP30" s="10"/>
      <c r="BQ30" s="11"/>
      <c r="BR30" s="10"/>
      <c r="BS30" s="7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35"/>
        <v>0</v>
      </c>
      <c r="CF30" s="11"/>
      <c r="CG30" s="10"/>
      <c r="CH30" s="11"/>
      <c r="CI30" s="10"/>
      <c r="CJ30" s="11"/>
      <c r="CK30" s="10"/>
      <c r="CL30" s="11"/>
      <c r="CM30" s="10"/>
      <c r="CN30" s="7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36"/>
        <v>0</v>
      </c>
    </row>
    <row r="31" spans="1:104" x14ac:dyDescent="0.2">
      <c r="A31" s="6"/>
      <c r="B31" s="6"/>
      <c r="C31" s="6"/>
      <c r="D31" s="6" t="s">
        <v>80</v>
      </c>
      <c r="E31" s="3" t="s">
        <v>81</v>
      </c>
      <c r="F31" s="6">
        <f t="shared" si="19"/>
        <v>1</v>
      </c>
      <c r="G31" s="6">
        <f t="shared" si="20"/>
        <v>1</v>
      </c>
      <c r="H31" s="6">
        <f t="shared" si="21"/>
        <v>18</v>
      </c>
      <c r="I31" s="6">
        <f t="shared" si="22"/>
        <v>9</v>
      </c>
      <c r="J31" s="6">
        <f t="shared" si="23"/>
        <v>0</v>
      </c>
      <c r="K31" s="6">
        <f t="shared" si="24"/>
        <v>0</v>
      </c>
      <c r="L31" s="6">
        <f t="shared" si="25"/>
        <v>0</v>
      </c>
      <c r="M31" s="6">
        <f t="shared" si="26"/>
        <v>9</v>
      </c>
      <c r="N31" s="6">
        <f t="shared" si="27"/>
        <v>0</v>
      </c>
      <c r="O31" s="6">
        <f t="shared" si="28"/>
        <v>0</v>
      </c>
      <c r="P31" s="6">
        <f t="shared" si="29"/>
        <v>0</v>
      </c>
      <c r="Q31" s="6">
        <f t="shared" si="30"/>
        <v>0</v>
      </c>
      <c r="R31" s="7">
        <f t="shared" si="31"/>
        <v>2</v>
      </c>
      <c r="S31" s="7">
        <f t="shared" si="32"/>
        <v>1</v>
      </c>
      <c r="T31" s="7">
        <v>1.6</v>
      </c>
      <c r="U31" s="11"/>
      <c r="V31" s="10"/>
      <c r="W31" s="11"/>
      <c r="X31" s="10"/>
      <c r="Y31" s="11"/>
      <c r="Z31" s="10"/>
      <c r="AA31" s="11"/>
      <c r="AB31" s="10"/>
      <c r="AC31" s="7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33"/>
        <v>0</v>
      </c>
      <c r="AP31" s="11"/>
      <c r="AQ31" s="10"/>
      <c r="AR31" s="11"/>
      <c r="AS31" s="10"/>
      <c r="AT31" s="11"/>
      <c r="AU31" s="10"/>
      <c r="AV31" s="11"/>
      <c r="AW31" s="10"/>
      <c r="AX31" s="7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34"/>
        <v>0</v>
      </c>
      <c r="BK31" s="11">
        <v>9</v>
      </c>
      <c r="BL31" s="10" t="s">
        <v>57</v>
      </c>
      <c r="BM31" s="11"/>
      <c r="BN31" s="10"/>
      <c r="BO31" s="11"/>
      <c r="BP31" s="10"/>
      <c r="BQ31" s="11"/>
      <c r="BR31" s="10"/>
      <c r="BS31" s="7">
        <v>1</v>
      </c>
      <c r="BT31" s="11">
        <v>9</v>
      </c>
      <c r="BU31" s="10" t="s">
        <v>53</v>
      </c>
      <c r="BV31" s="11"/>
      <c r="BW31" s="10"/>
      <c r="BX31" s="11"/>
      <c r="BY31" s="10"/>
      <c r="BZ31" s="11"/>
      <c r="CA31" s="10"/>
      <c r="CB31" s="11"/>
      <c r="CC31" s="10"/>
      <c r="CD31" s="7">
        <v>1</v>
      </c>
      <c r="CE31" s="7">
        <f t="shared" si="35"/>
        <v>2</v>
      </c>
      <c r="CF31" s="11"/>
      <c r="CG31" s="10"/>
      <c r="CH31" s="11"/>
      <c r="CI31" s="10"/>
      <c r="CJ31" s="11"/>
      <c r="CK31" s="10"/>
      <c r="CL31" s="11"/>
      <c r="CM31" s="10"/>
      <c r="CN31" s="7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36"/>
        <v>0</v>
      </c>
    </row>
    <row r="32" spans="1:104" x14ac:dyDescent="0.2">
      <c r="A32" s="6"/>
      <c r="B32" s="6"/>
      <c r="C32" s="6"/>
      <c r="D32" s="6" t="s">
        <v>82</v>
      </c>
      <c r="E32" s="3" t="s">
        <v>83</v>
      </c>
      <c r="F32" s="6">
        <f t="shared" si="19"/>
        <v>0</v>
      </c>
      <c r="G32" s="6">
        <f t="shared" si="20"/>
        <v>2</v>
      </c>
      <c r="H32" s="6">
        <f t="shared" si="21"/>
        <v>33</v>
      </c>
      <c r="I32" s="6">
        <f t="shared" si="22"/>
        <v>15</v>
      </c>
      <c r="J32" s="6">
        <f t="shared" si="23"/>
        <v>0</v>
      </c>
      <c r="K32" s="6">
        <f t="shared" si="24"/>
        <v>0</v>
      </c>
      <c r="L32" s="6">
        <f t="shared" si="25"/>
        <v>0</v>
      </c>
      <c r="M32" s="6">
        <f t="shared" si="26"/>
        <v>18</v>
      </c>
      <c r="N32" s="6">
        <f t="shared" si="27"/>
        <v>0</v>
      </c>
      <c r="O32" s="6">
        <f t="shared" si="28"/>
        <v>0</v>
      </c>
      <c r="P32" s="6">
        <f t="shared" si="29"/>
        <v>0</v>
      </c>
      <c r="Q32" s="6">
        <f t="shared" si="30"/>
        <v>0</v>
      </c>
      <c r="R32" s="7">
        <f t="shared" si="31"/>
        <v>3</v>
      </c>
      <c r="S32" s="7">
        <f t="shared" si="32"/>
        <v>1</v>
      </c>
      <c r="T32" s="7">
        <v>1.52</v>
      </c>
      <c r="U32" s="11">
        <v>15</v>
      </c>
      <c r="V32" s="10" t="s">
        <v>53</v>
      </c>
      <c r="W32" s="11"/>
      <c r="X32" s="10"/>
      <c r="Y32" s="11"/>
      <c r="Z32" s="10"/>
      <c r="AA32" s="11"/>
      <c r="AB32" s="10"/>
      <c r="AC32" s="7">
        <v>2</v>
      </c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33"/>
        <v>2</v>
      </c>
      <c r="AP32" s="11"/>
      <c r="AQ32" s="10"/>
      <c r="AR32" s="11"/>
      <c r="AS32" s="10"/>
      <c r="AT32" s="11"/>
      <c r="AU32" s="10"/>
      <c r="AV32" s="11"/>
      <c r="AW32" s="10"/>
      <c r="AX32" s="7"/>
      <c r="AY32" s="11">
        <v>18</v>
      </c>
      <c r="AZ32" s="10" t="s">
        <v>53</v>
      </c>
      <c r="BA32" s="11"/>
      <c r="BB32" s="10"/>
      <c r="BC32" s="11"/>
      <c r="BD32" s="10"/>
      <c r="BE32" s="11"/>
      <c r="BF32" s="10"/>
      <c r="BG32" s="11"/>
      <c r="BH32" s="10"/>
      <c r="BI32" s="7">
        <v>1</v>
      </c>
      <c r="BJ32" s="7">
        <f t="shared" si="34"/>
        <v>1</v>
      </c>
      <c r="BK32" s="11"/>
      <c r="BL32" s="10"/>
      <c r="BM32" s="11"/>
      <c r="BN32" s="10"/>
      <c r="BO32" s="11"/>
      <c r="BP32" s="10"/>
      <c r="BQ32" s="11"/>
      <c r="BR32" s="10"/>
      <c r="BS32" s="7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35"/>
        <v>0</v>
      </c>
      <c r="CF32" s="11"/>
      <c r="CG32" s="10"/>
      <c r="CH32" s="11"/>
      <c r="CI32" s="10"/>
      <c r="CJ32" s="11"/>
      <c r="CK32" s="10"/>
      <c r="CL32" s="11"/>
      <c r="CM32" s="10"/>
      <c r="CN32" s="7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36"/>
        <v>0</v>
      </c>
    </row>
    <row r="33" spans="1:104" x14ac:dyDescent="0.2">
      <c r="A33" s="6"/>
      <c r="B33" s="6"/>
      <c r="C33" s="6"/>
      <c r="D33" s="6" t="s">
        <v>84</v>
      </c>
      <c r="E33" s="3" t="s">
        <v>85</v>
      </c>
      <c r="F33" s="6">
        <f t="shared" si="19"/>
        <v>0</v>
      </c>
      <c r="G33" s="6">
        <f t="shared" si="20"/>
        <v>2</v>
      </c>
      <c r="H33" s="6">
        <f t="shared" si="21"/>
        <v>27</v>
      </c>
      <c r="I33" s="6">
        <f t="shared" si="22"/>
        <v>9</v>
      </c>
      <c r="J33" s="6">
        <f t="shared" si="23"/>
        <v>0</v>
      </c>
      <c r="K33" s="6">
        <f t="shared" si="24"/>
        <v>0</v>
      </c>
      <c r="L33" s="6">
        <f t="shared" si="25"/>
        <v>0</v>
      </c>
      <c r="M33" s="6">
        <f t="shared" si="26"/>
        <v>18</v>
      </c>
      <c r="N33" s="6">
        <f t="shared" si="27"/>
        <v>0</v>
      </c>
      <c r="O33" s="6">
        <f t="shared" si="28"/>
        <v>0</v>
      </c>
      <c r="P33" s="6">
        <f t="shared" si="29"/>
        <v>0</v>
      </c>
      <c r="Q33" s="6">
        <f t="shared" si="30"/>
        <v>0</v>
      </c>
      <c r="R33" s="7">
        <f t="shared" si="31"/>
        <v>3</v>
      </c>
      <c r="S33" s="7">
        <f t="shared" si="32"/>
        <v>2</v>
      </c>
      <c r="T33" s="7">
        <v>1.4</v>
      </c>
      <c r="U33" s="11">
        <v>9</v>
      </c>
      <c r="V33" s="10" t="s">
        <v>53</v>
      </c>
      <c r="W33" s="11"/>
      <c r="X33" s="10"/>
      <c r="Y33" s="11"/>
      <c r="Z33" s="10"/>
      <c r="AA33" s="11"/>
      <c r="AB33" s="10"/>
      <c r="AC33" s="7">
        <v>1</v>
      </c>
      <c r="AD33" s="11">
        <v>18</v>
      </c>
      <c r="AE33" s="10" t="s">
        <v>53</v>
      </c>
      <c r="AF33" s="11"/>
      <c r="AG33" s="10"/>
      <c r="AH33" s="11"/>
      <c r="AI33" s="10"/>
      <c r="AJ33" s="11"/>
      <c r="AK33" s="10"/>
      <c r="AL33" s="11"/>
      <c r="AM33" s="10"/>
      <c r="AN33" s="7">
        <v>2</v>
      </c>
      <c r="AO33" s="7">
        <f t="shared" si="33"/>
        <v>3</v>
      </c>
      <c r="AP33" s="11"/>
      <c r="AQ33" s="10"/>
      <c r="AR33" s="11"/>
      <c r="AS33" s="10"/>
      <c r="AT33" s="11"/>
      <c r="AU33" s="10"/>
      <c r="AV33" s="11"/>
      <c r="AW33" s="10"/>
      <c r="AX33" s="7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34"/>
        <v>0</v>
      </c>
      <c r="BK33" s="11"/>
      <c r="BL33" s="10"/>
      <c r="BM33" s="11"/>
      <c r="BN33" s="10"/>
      <c r="BO33" s="11"/>
      <c r="BP33" s="10"/>
      <c r="BQ33" s="11"/>
      <c r="BR33" s="10"/>
      <c r="BS33" s="7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35"/>
        <v>0</v>
      </c>
      <c r="CF33" s="11"/>
      <c r="CG33" s="10"/>
      <c r="CH33" s="11"/>
      <c r="CI33" s="10"/>
      <c r="CJ33" s="11"/>
      <c r="CK33" s="10"/>
      <c r="CL33" s="11"/>
      <c r="CM33" s="10"/>
      <c r="CN33" s="7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36"/>
        <v>0</v>
      </c>
    </row>
    <row r="34" spans="1:104" x14ac:dyDescent="0.2">
      <c r="A34" s="6"/>
      <c r="B34" s="6"/>
      <c r="C34" s="6"/>
      <c r="D34" s="6" t="s">
        <v>86</v>
      </c>
      <c r="E34" s="3" t="s">
        <v>87</v>
      </c>
      <c r="F34" s="6">
        <f t="shared" si="19"/>
        <v>0</v>
      </c>
      <c r="G34" s="6">
        <f t="shared" si="20"/>
        <v>2</v>
      </c>
      <c r="H34" s="6">
        <f t="shared" si="21"/>
        <v>18</v>
      </c>
      <c r="I34" s="6">
        <f t="shared" si="22"/>
        <v>9</v>
      </c>
      <c r="J34" s="6">
        <f t="shared" si="23"/>
        <v>0</v>
      </c>
      <c r="K34" s="6">
        <f t="shared" si="24"/>
        <v>0</v>
      </c>
      <c r="L34" s="6">
        <f t="shared" si="25"/>
        <v>0</v>
      </c>
      <c r="M34" s="6">
        <f t="shared" si="26"/>
        <v>0</v>
      </c>
      <c r="N34" s="6">
        <f t="shared" si="27"/>
        <v>0</v>
      </c>
      <c r="O34" s="6">
        <f t="shared" si="28"/>
        <v>9</v>
      </c>
      <c r="P34" s="6">
        <f t="shared" si="29"/>
        <v>0</v>
      </c>
      <c r="Q34" s="6">
        <f t="shared" si="30"/>
        <v>0</v>
      </c>
      <c r="R34" s="7">
        <f t="shared" si="31"/>
        <v>2</v>
      </c>
      <c r="S34" s="7">
        <f t="shared" si="32"/>
        <v>1</v>
      </c>
      <c r="T34" s="7">
        <v>1.24</v>
      </c>
      <c r="U34" s="11"/>
      <c r="V34" s="10"/>
      <c r="W34" s="11"/>
      <c r="X34" s="10"/>
      <c r="Y34" s="11"/>
      <c r="Z34" s="10"/>
      <c r="AA34" s="11"/>
      <c r="AB34" s="10"/>
      <c r="AC34" s="7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33"/>
        <v>0</v>
      </c>
      <c r="AP34" s="11"/>
      <c r="AQ34" s="10"/>
      <c r="AR34" s="11"/>
      <c r="AS34" s="10"/>
      <c r="AT34" s="11"/>
      <c r="AU34" s="10"/>
      <c r="AV34" s="11"/>
      <c r="AW34" s="10"/>
      <c r="AX34" s="7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34"/>
        <v>0</v>
      </c>
      <c r="BK34" s="11"/>
      <c r="BL34" s="10"/>
      <c r="BM34" s="11"/>
      <c r="BN34" s="10"/>
      <c r="BO34" s="11"/>
      <c r="BP34" s="10"/>
      <c r="BQ34" s="11"/>
      <c r="BR34" s="10"/>
      <c r="BS34" s="7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35"/>
        <v>0</v>
      </c>
      <c r="CF34" s="11">
        <v>9</v>
      </c>
      <c r="CG34" s="10" t="s">
        <v>53</v>
      </c>
      <c r="CH34" s="11"/>
      <c r="CI34" s="10"/>
      <c r="CJ34" s="11"/>
      <c r="CK34" s="10"/>
      <c r="CL34" s="11"/>
      <c r="CM34" s="10"/>
      <c r="CN34" s="7">
        <v>1</v>
      </c>
      <c r="CO34" s="11"/>
      <c r="CP34" s="10"/>
      <c r="CQ34" s="11"/>
      <c r="CR34" s="10"/>
      <c r="CS34" s="11">
        <v>9</v>
      </c>
      <c r="CT34" s="10" t="s">
        <v>53</v>
      </c>
      <c r="CU34" s="11"/>
      <c r="CV34" s="10"/>
      <c r="CW34" s="11"/>
      <c r="CX34" s="10"/>
      <c r="CY34" s="7">
        <v>1</v>
      </c>
      <c r="CZ34" s="7">
        <f t="shared" si="36"/>
        <v>2</v>
      </c>
    </row>
    <row r="35" spans="1:104" x14ac:dyDescent="0.2">
      <c r="A35" s="6"/>
      <c r="B35" s="6"/>
      <c r="C35" s="6"/>
      <c r="D35" s="6" t="s">
        <v>88</v>
      </c>
      <c r="E35" s="3" t="s">
        <v>89</v>
      </c>
      <c r="F35" s="6">
        <f t="shared" si="19"/>
        <v>0</v>
      </c>
      <c r="G35" s="6">
        <f t="shared" si="20"/>
        <v>1</v>
      </c>
      <c r="H35" s="6">
        <f t="shared" si="21"/>
        <v>18</v>
      </c>
      <c r="I35" s="6">
        <f t="shared" si="22"/>
        <v>18</v>
      </c>
      <c r="J35" s="6">
        <f t="shared" si="23"/>
        <v>0</v>
      </c>
      <c r="K35" s="6">
        <f t="shared" si="24"/>
        <v>0</v>
      </c>
      <c r="L35" s="6">
        <f t="shared" si="25"/>
        <v>0</v>
      </c>
      <c r="M35" s="6">
        <f t="shared" si="26"/>
        <v>0</v>
      </c>
      <c r="N35" s="6">
        <f t="shared" si="27"/>
        <v>0</v>
      </c>
      <c r="O35" s="6">
        <f t="shared" si="28"/>
        <v>0</v>
      </c>
      <c r="P35" s="6">
        <f t="shared" si="29"/>
        <v>0</v>
      </c>
      <c r="Q35" s="6">
        <f t="shared" si="30"/>
        <v>0</v>
      </c>
      <c r="R35" s="7">
        <f t="shared" si="31"/>
        <v>2</v>
      </c>
      <c r="S35" s="7">
        <f t="shared" si="32"/>
        <v>0</v>
      </c>
      <c r="T35" s="7">
        <v>1.2</v>
      </c>
      <c r="U35" s="11">
        <v>18</v>
      </c>
      <c r="V35" s="10" t="s">
        <v>53</v>
      </c>
      <c r="W35" s="11"/>
      <c r="X35" s="10"/>
      <c r="Y35" s="11"/>
      <c r="Z35" s="10"/>
      <c r="AA35" s="11"/>
      <c r="AB35" s="10"/>
      <c r="AC35" s="7">
        <v>2</v>
      </c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33"/>
        <v>2</v>
      </c>
      <c r="AP35" s="11"/>
      <c r="AQ35" s="10"/>
      <c r="AR35" s="11"/>
      <c r="AS35" s="10"/>
      <c r="AT35" s="11"/>
      <c r="AU35" s="10"/>
      <c r="AV35" s="11"/>
      <c r="AW35" s="10"/>
      <c r="AX35" s="7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34"/>
        <v>0</v>
      </c>
      <c r="BK35" s="11"/>
      <c r="BL35" s="10"/>
      <c r="BM35" s="11"/>
      <c r="BN35" s="10"/>
      <c r="BO35" s="11"/>
      <c r="BP35" s="10"/>
      <c r="BQ35" s="11"/>
      <c r="BR35" s="10"/>
      <c r="BS35" s="7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35"/>
        <v>0</v>
      </c>
      <c r="CF35" s="11"/>
      <c r="CG35" s="10"/>
      <c r="CH35" s="11"/>
      <c r="CI35" s="10"/>
      <c r="CJ35" s="11"/>
      <c r="CK35" s="10"/>
      <c r="CL35" s="11"/>
      <c r="CM35" s="10"/>
      <c r="CN35" s="7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36"/>
        <v>0</v>
      </c>
    </row>
    <row r="36" spans="1:104" x14ac:dyDescent="0.2">
      <c r="A36" s="6"/>
      <c r="B36" s="6"/>
      <c r="C36" s="6"/>
      <c r="D36" s="6" t="s">
        <v>90</v>
      </c>
      <c r="E36" s="3" t="s">
        <v>91</v>
      </c>
      <c r="F36" s="6">
        <f t="shared" si="19"/>
        <v>0</v>
      </c>
      <c r="G36" s="6">
        <f t="shared" si="20"/>
        <v>1</v>
      </c>
      <c r="H36" s="6">
        <f t="shared" si="21"/>
        <v>18</v>
      </c>
      <c r="I36" s="6">
        <f t="shared" si="22"/>
        <v>0</v>
      </c>
      <c r="J36" s="6">
        <f t="shared" si="23"/>
        <v>0</v>
      </c>
      <c r="K36" s="6">
        <f t="shared" si="24"/>
        <v>0</v>
      </c>
      <c r="L36" s="6">
        <f t="shared" si="25"/>
        <v>0</v>
      </c>
      <c r="M36" s="6">
        <f t="shared" si="26"/>
        <v>0</v>
      </c>
      <c r="N36" s="6">
        <f t="shared" si="27"/>
        <v>0</v>
      </c>
      <c r="O36" s="6">
        <f t="shared" si="28"/>
        <v>18</v>
      </c>
      <c r="P36" s="6">
        <f t="shared" si="29"/>
        <v>0</v>
      </c>
      <c r="Q36" s="6">
        <f t="shared" si="30"/>
        <v>0</v>
      </c>
      <c r="R36" s="7">
        <f t="shared" si="31"/>
        <v>2</v>
      </c>
      <c r="S36" s="7">
        <f t="shared" si="32"/>
        <v>2</v>
      </c>
      <c r="T36" s="7">
        <v>0.8</v>
      </c>
      <c r="U36" s="11"/>
      <c r="V36" s="10"/>
      <c r="W36" s="11"/>
      <c r="X36" s="10"/>
      <c r="Y36" s="11"/>
      <c r="Z36" s="10"/>
      <c r="AA36" s="11"/>
      <c r="AB36" s="10"/>
      <c r="AC36" s="7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33"/>
        <v>0</v>
      </c>
      <c r="AP36" s="11"/>
      <c r="AQ36" s="10"/>
      <c r="AR36" s="11"/>
      <c r="AS36" s="10"/>
      <c r="AT36" s="11"/>
      <c r="AU36" s="10"/>
      <c r="AV36" s="11"/>
      <c r="AW36" s="10"/>
      <c r="AX36" s="7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34"/>
        <v>0</v>
      </c>
      <c r="BK36" s="11"/>
      <c r="BL36" s="10"/>
      <c r="BM36" s="11"/>
      <c r="BN36" s="10"/>
      <c r="BO36" s="11"/>
      <c r="BP36" s="10"/>
      <c r="BQ36" s="11"/>
      <c r="BR36" s="10"/>
      <c r="BS36" s="7"/>
      <c r="BT36" s="11"/>
      <c r="BU36" s="10"/>
      <c r="BV36" s="11"/>
      <c r="BW36" s="10"/>
      <c r="BX36" s="11">
        <v>18</v>
      </c>
      <c r="BY36" s="10" t="s">
        <v>53</v>
      </c>
      <c r="BZ36" s="11"/>
      <c r="CA36" s="10"/>
      <c r="CB36" s="11"/>
      <c r="CC36" s="10"/>
      <c r="CD36" s="7">
        <v>2</v>
      </c>
      <c r="CE36" s="7">
        <f t="shared" si="35"/>
        <v>2</v>
      </c>
      <c r="CF36" s="11"/>
      <c r="CG36" s="10"/>
      <c r="CH36" s="11"/>
      <c r="CI36" s="10"/>
      <c r="CJ36" s="11"/>
      <c r="CK36" s="10"/>
      <c r="CL36" s="11"/>
      <c r="CM36" s="10"/>
      <c r="CN36" s="7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36"/>
        <v>0</v>
      </c>
    </row>
    <row r="37" spans="1:104" x14ac:dyDescent="0.2">
      <c r="A37" s="6"/>
      <c r="B37" s="6"/>
      <c r="C37" s="6"/>
      <c r="D37" s="6" t="s">
        <v>92</v>
      </c>
      <c r="E37" s="3" t="s">
        <v>93</v>
      </c>
      <c r="F37" s="6">
        <f t="shared" si="19"/>
        <v>0</v>
      </c>
      <c r="G37" s="6">
        <f t="shared" si="20"/>
        <v>1</v>
      </c>
      <c r="H37" s="6">
        <f t="shared" si="21"/>
        <v>9</v>
      </c>
      <c r="I37" s="6">
        <f t="shared" si="22"/>
        <v>0</v>
      </c>
      <c r="J37" s="6">
        <f t="shared" si="23"/>
        <v>0</v>
      </c>
      <c r="K37" s="6">
        <f t="shared" si="24"/>
        <v>0</v>
      </c>
      <c r="L37" s="6">
        <f t="shared" si="25"/>
        <v>0</v>
      </c>
      <c r="M37" s="6">
        <f t="shared" si="26"/>
        <v>9</v>
      </c>
      <c r="N37" s="6">
        <f t="shared" si="27"/>
        <v>0</v>
      </c>
      <c r="O37" s="6">
        <f t="shared" si="28"/>
        <v>0</v>
      </c>
      <c r="P37" s="6">
        <f t="shared" si="29"/>
        <v>0</v>
      </c>
      <c r="Q37" s="6">
        <f t="shared" si="30"/>
        <v>0</v>
      </c>
      <c r="R37" s="7">
        <f t="shared" si="31"/>
        <v>1</v>
      </c>
      <c r="S37" s="7">
        <f t="shared" si="32"/>
        <v>1</v>
      </c>
      <c r="T37" s="7">
        <v>0.8</v>
      </c>
      <c r="U37" s="11"/>
      <c r="V37" s="10"/>
      <c r="W37" s="11"/>
      <c r="X37" s="10"/>
      <c r="Y37" s="11"/>
      <c r="Z37" s="10"/>
      <c r="AA37" s="11"/>
      <c r="AB37" s="10"/>
      <c r="AC37" s="7"/>
      <c r="AD37" s="11">
        <v>9</v>
      </c>
      <c r="AE37" s="10" t="s">
        <v>53</v>
      </c>
      <c r="AF37" s="11"/>
      <c r="AG37" s="10"/>
      <c r="AH37" s="11"/>
      <c r="AI37" s="10"/>
      <c r="AJ37" s="11"/>
      <c r="AK37" s="10"/>
      <c r="AL37" s="11"/>
      <c r="AM37" s="10"/>
      <c r="AN37" s="7">
        <v>1</v>
      </c>
      <c r="AO37" s="7">
        <f t="shared" si="33"/>
        <v>1</v>
      </c>
      <c r="AP37" s="11"/>
      <c r="AQ37" s="10"/>
      <c r="AR37" s="11"/>
      <c r="AS37" s="10"/>
      <c r="AT37" s="11"/>
      <c r="AU37" s="10"/>
      <c r="AV37" s="11"/>
      <c r="AW37" s="10"/>
      <c r="AX37" s="7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34"/>
        <v>0</v>
      </c>
      <c r="BK37" s="11"/>
      <c r="BL37" s="10"/>
      <c r="BM37" s="11"/>
      <c r="BN37" s="10"/>
      <c r="BO37" s="11"/>
      <c r="BP37" s="10"/>
      <c r="BQ37" s="11"/>
      <c r="BR37" s="10"/>
      <c r="BS37" s="7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35"/>
        <v>0</v>
      </c>
      <c r="CF37" s="11"/>
      <c r="CG37" s="10"/>
      <c r="CH37" s="11"/>
      <c r="CI37" s="10"/>
      <c r="CJ37" s="11"/>
      <c r="CK37" s="10"/>
      <c r="CL37" s="11"/>
      <c r="CM37" s="10"/>
      <c r="CN37" s="7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36"/>
        <v>0</v>
      </c>
    </row>
    <row r="38" spans="1:104" x14ac:dyDescent="0.2">
      <c r="A38" s="6"/>
      <c r="B38" s="6"/>
      <c r="C38" s="6"/>
      <c r="D38" s="6" t="s">
        <v>94</v>
      </c>
      <c r="E38" s="3" t="s">
        <v>95</v>
      </c>
      <c r="F38" s="6">
        <f t="shared" si="19"/>
        <v>0</v>
      </c>
      <c r="G38" s="6">
        <f t="shared" si="20"/>
        <v>2</v>
      </c>
      <c r="H38" s="6">
        <f t="shared" si="21"/>
        <v>27</v>
      </c>
      <c r="I38" s="6">
        <f t="shared" si="22"/>
        <v>9</v>
      </c>
      <c r="J38" s="6">
        <f t="shared" si="23"/>
        <v>0</v>
      </c>
      <c r="K38" s="6">
        <f t="shared" si="24"/>
        <v>18</v>
      </c>
      <c r="L38" s="6">
        <f t="shared" si="25"/>
        <v>0</v>
      </c>
      <c r="M38" s="6">
        <f t="shared" si="26"/>
        <v>0</v>
      </c>
      <c r="N38" s="6">
        <f t="shared" si="27"/>
        <v>0</v>
      </c>
      <c r="O38" s="6">
        <f t="shared" si="28"/>
        <v>0</v>
      </c>
      <c r="P38" s="6">
        <f t="shared" si="29"/>
        <v>0</v>
      </c>
      <c r="Q38" s="6">
        <f t="shared" si="30"/>
        <v>0</v>
      </c>
      <c r="R38" s="7">
        <f t="shared" si="31"/>
        <v>3</v>
      </c>
      <c r="S38" s="7">
        <f t="shared" si="32"/>
        <v>0</v>
      </c>
      <c r="T38" s="7">
        <v>1.6</v>
      </c>
      <c r="U38" s="11">
        <v>9</v>
      </c>
      <c r="V38" s="10" t="s">
        <v>53</v>
      </c>
      <c r="W38" s="11"/>
      <c r="X38" s="10"/>
      <c r="Y38" s="11">
        <v>18</v>
      </c>
      <c r="Z38" s="10" t="s">
        <v>53</v>
      </c>
      <c r="AA38" s="11"/>
      <c r="AB38" s="10"/>
      <c r="AC38" s="7">
        <v>3</v>
      </c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33"/>
        <v>3</v>
      </c>
      <c r="AP38" s="11"/>
      <c r="AQ38" s="10"/>
      <c r="AR38" s="11"/>
      <c r="AS38" s="10"/>
      <c r="AT38" s="11"/>
      <c r="AU38" s="10"/>
      <c r="AV38" s="11"/>
      <c r="AW38" s="10"/>
      <c r="AX38" s="7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34"/>
        <v>0</v>
      </c>
      <c r="BK38" s="11"/>
      <c r="BL38" s="10"/>
      <c r="BM38" s="11"/>
      <c r="BN38" s="10"/>
      <c r="BO38" s="11"/>
      <c r="BP38" s="10"/>
      <c r="BQ38" s="11"/>
      <c r="BR38" s="10"/>
      <c r="BS38" s="7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35"/>
        <v>0</v>
      </c>
      <c r="CF38" s="11"/>
      <c r="CG38" s="10"/>
      <c r="CH38" s="11"/>
      <c r="CI38" s="10"/>
      <c r="CJ38" s="11"/>
      <c r="CK38" s="10"/>
      <c r="CL38" s="11"/>
      <c r="CM38" s="10"/>
      <c r="CN38" s="7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36"/>
        <v>0</v>
      </c>
    </row>
    <row r="39" spans="1:104" x14ac:dyDescent="0.2">
      <c r="A39" s="6"/>
      <c r="B39" s="6"/>
      <c r="C39" s="6"/>
      <c r="D39" s="6" t="s">
        <v>96</v>
      </c>
      <c r="E39" s="3" t="s">
        <v>97</v>
      </c>
      <c r="F39" s="6">
        <f t="shared" si="19"/>
        <v>0</v>
      </c>
      <c r="G39" s="6">
        <f t="shared" si="20"/>
        <v>2</v>
      </c>
      <c r="H39" s="6">
        <f t="shared" si="21"/>
        <v>27</v>
      </c>
      <c r="I39" s="6">
        <f t="shared" si="22"/>
        <v>9</v>
      </c>
      <c r="J39" s="6">
        <f t="shared" si="23"/>
        <v>0</v>
      </c>
      <c r="K39" s="6">
        <f t="shared" si="24"/>
        <v>0</v>
      </c>
      <c r="L39" s="6">
        <f t="shared" si="25"/>
        <v>0</v>
      </c>
      <c r="M39" s="6">
        <f t="shared" si="26"/>
        <v>18</v>
      </c>
      <c r="N39" s="6">
        <f t="shared" si="27"/>
        <v>0</v>
      </c>
      <c r="O39" s="6">
        <f t="shared" si="28"/>
        <v>0</v>
      </c>
      <c r="P39" s="6">
        <f t="shared" si="29"/>
        <v>0</v>
      </c>
      <c r="Q39" s="6">
        <f t="shared" si="30"/>
        <v>0</v>
      </c>
      <c r="R39" s="7">
        <f t="shared" si="31"/>
        <v>2</v>
      </c>
      <c r="S39" s="7">
        <f t="shared" si="32"/>
        <v>1.3</v>
      </c>
      <c r="T39" s="7">
        <v>0.8</v>
      </c>
      <c r="U39" s="11"/>
      <c r="V39" s="10"/>
      <c r="W39" s="11"/>
      <c r="X39" s="10"/>
      <c r="Y39" s="11"/>
      <c r="Z39" s="10"/>
      <c r="AA39" s="11"/>
      <c r="AB39" s="10"/>
      <c r="AC39" s="7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33"/>
        <v>0</v>
      </c>
      <c r="AP39" s="11"/>
      <c r="AQ39" s="10"/>
      <c r="AR39" s="11"/>
      <c r="AS39" s="10"/>
      <c r="AT39" s="11"/>
      <c r="AU39" s="10"/>
      <c r="AV39" s="11"/>
      <c r="AW39" s="10"/>
      <c r="AX39" s="7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si="34"/>
        <v>0</v>
      </c>
      <c r="BK39" s="11">
        <v>9</v>
      </c>
      <c r="BL39" s="10" t="s">
        <v>53</v>
      </c>
      <c r="BM39" s="11"/>
      <c r="BN39" s="10"/>
      <c r="BO39" s="11"/>
      <c r="BP39" s="10"/>
      <c r="BQ39" s="11"/>
      <c r="BR39" s="10"/>
      <c r="BS39" s="7">
        <v>0.7</v>
      </c>
      <c r="BT39" s="11">
        <v>18</v>
      </c>
      <c r="BU39" s="10" t="s">
        <v>53</v>
      </c>
      <c r="BV39" s="11"/>
      <c r="BW39" s="10"/>
      <c r="BX39" s="11"/>
      <c r="BY39" s="10"/>
      <c r="BZ39" s="11"/>
      <c r="CA39" s="10"/>
      <c r="CB39" s="11"/>
      <c r="CC39" s="10"/>
      <c r="CD39" s="7">
        <v>1.3</v>
      </c>
      <c r="CE39" s="7">
        <f t="shared" si="35"/>
        <v>2</v>
      </c>
      <c r="CF39" s="11"/>
      <c r="CG39" s="10"/>
      <c r="CH39" s="11"/>
      <c r="CI39" s="10"/>
      <c r="CJ39" s="11"/>
      <c r="CK39" s="10"/>
      <c r="CL39" s="11"/>
      <c r="CM39" s="10"/>
      <c r="CN39" s="7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36"/>
        <v>0</v>
      </c>
    </row>
    <row r="40" spans="1:104" x14ac:dyDescent="0.2">
      <c r="A40" s="6"/>
      <c r="B40" s="6"/>
      <c r="C40" s="6"/>
      <c r="D40" s="6" t="s">
        <v>98</v>
      </c>
      <c r="E40" s="3" t="s">
        <v>99</v>
      </c>
      <c r="F40" s="6">
        <f t="shared" si="19"/>
        <v>0</v>
      </c>
      <c r="G40" s="6">
        <f t="shared" si="20"/>
        <v>2</v>
      </c>
      <c r="H40" s="6">
        <f t="shared" si="21"/>
        <v>27</v>
      </c>
      <c r="I40" s="6">
        <f t="shared" si="22"/>
        <v>9</v>
      </c>
      <c r="J40" s="6">
        <f t="shared" si="23"/>
        <v>0</v>
      </c>
      <c r="K40" s="6">
        <f t="shared" si="24"/>
        <v>0</v>
      </c>
      <c r="L40" s="6">
        <f t="shared" si="25"/>
        <v>0</v>
      </c>
      <c r="M40" s="6">
        <f t="shared" si="26"/>
        <v>18</v>
      </c>
      <c r="N40" s="6">
        <f t="shared" si="27"/>
        <v>0</v>
      </c>
      <c r="O40" s="6">
        <f t="shared" si="28"/>
        <v>0</v>
      </c>
      <c r="P40" s="6">
        <f t="shared" si="29"/>
        <v>0</v>
      </c>
      <c r="Q40" s="6">
        <f t="shared" si="30"/>
        <v>0</v>
      </c>
      <c r="R40" s="7">
        <f t="shared" si="31"/>
        <v>3</v>
      </c>
      <c r="S40" s="7">
        <f t="shared" si="32"/>
        <v>2</v>
      </c>
      <c r="T40" s="7">
        <v>1.4</v>
      </c>
      <c r="U40" s="11"/>
      <c r="V40" s="10"/>
      <c r="W40" s="11"/>
      <c r="X40" s="10"/>
      <c r="Y40" s="11"/>
      <c r="Z40" s="10"/>
      <c r="AA40" s="11"/>
      <c r="AB40" s="10"/>
      <c r="AC40" s="7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33"/>
        <v>0</v>
      </c>
      <c r="AP40" s="11">
        <v>9</v>
      </c>
      <c r="AQ40" s="10" t="s">
        <v>53</v>
      </c>
      <c r="AR40" s="11"/>
      <c r="AS40" s="10"/>
      <c r="AT40" s="11"/>
      <c r="AU40" s="10"/>
      <c r="AV40" s="11"/>
      <c r="AW40" s="10"/>
      <c r="AX40" s="7">
        <v>1</v>
      </c>
      <c r="AY40" s="11">
        <v>18</v>
      </c>
      <c r="AZ40" s="10" t="s">
        <v>53</v>
      </c>
      <c r="BA40" s="11"/>
      <c r="BB40" s="10"/>
      <c r="BC40" s="11"/>
      <c r="BD40" s="10"/>
      <c r="BE40" s="11"/>
      <c r="BF40" s="10"/>
      <c r="BG40" s="11"/>
      <c r="BH40" s="10"/>
      <c r="BI40" s="7">
        <v>2</v>
      </c>
      <c r="BJ40" s="7">
        <f t="shared" si="34"/>
        <v>3</v>
      </c>
      <c r="BK40" s="11"/>
      <c r="BL40" s="10"/>
      <c r="BM40" s="11"/>
      <c r="BN40" s="10"/>
      <c r="BO40" s="11"/>
      <c r="BP40" s="10"/>
      <c r="BQ40" s="11"/>
      <c r="BR40" s="10"/>
      <c r="BS40" s="7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35"/>
        <v>0</v>
      </c>
      <c r="CF40" s="11"/>
      <c r="CG40" s="10"/>
      <c r="CH40" s="11"/>
      <c r="CI40" s="10"/>
      <c r="CJ40" s="11"/>
      <c r="CK40" s="10"/>
      <c r="CL40" s="11"/>
      <c r="CM40" s="10"/>
      <c r="CN40" s="7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36"/>
        <v>0</v>
      </c>
    </row>
    <row r="41" spans="1:104" x14ac:dyDescent="0.2">
      <c r="A41" s="6"/>
      <c r="B41" s="6"/>
      <c r="C41" s="6"/>
      <c r="D41" s="6" t="s">
        <v>100</v>
      </c>
      <c r="E41" s="3" t="s">
        <v>101</v>
      </c>
      <c r="F41" s="6">
        <f t="shared" si="19"/>
        <v>0</v>
      </c>
      <c r="G41" s="6">
        <f t="shared" si="20"/>
        <v>1</v>
      </c>
      <c r="H41" s="6">
        <f t="shared" si="21"/>
        <v>9</v>
      </c>
      <c r="I41" s="6">
        <f t="shared" si="22"/>
        <v>0</v>
      </c>
      <c r="J41" s="6">
        <f t="shared" si="23"/>
        <v>0</v>
      </c>
      <c r="K41" s="6">
        <f t="shared" si="24"/>
        <v>0</v>
      </c>
      <c r="L41" s="6">
        <f t="shared" si="25"/>
        <v>0</v>
      </c>
      <c r="M41" s="6">
        <f t="shared" si="26"/>
        <v>9</v>
      </c>
      <c r="N41" s="6">
        <f t="shared" si="27"/>
        <v>0</v>
      </c>
      <c r="O41" s="6">
        <f t="shared" si="28"/>
        <v>0</v>
      </c>
      <c r="P41" s="6">
        <f t="shared" si="29"/>
        <v>0</v>
      </c>
      <c r="Q41" s="6">
        <f t="shared" si="30"/>
        <v>0</v>
      </c>
      <c r="R41" s="7">
        <f t="shared" si="31"/>
        <v>1</v>
      </c>
      <c r="S41" s="7">
        <f t="shared" si="32"/>
        <v>1</v>
      </c>
      <c r="T41" s="7">
        <v>0.72</v>
      </c>
      <c r="U41" s="11"/>
      <c r="V41" s="10"/>
      <c r="W41" s="11"/>
      <c r="X41" s="10"/>
      <c r="Y41" s="11"/>
      <c r="Z41" s="10"/>
      <c r="AA41" s="11"/>
      <c r="AB41" s="10"/>
      <c r="AC41" s="7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33"/>
        <v>0</v>
      </c>
      <c r="AP41" s="11"/>
      <c r="AQ41" s="10"/>
      <c r="AR41" s="11"/>
      <c r="AS41" s="10"/>
      <c r="AT41" s="11"/>
      <c r="AU41" s="10"/>
      <c r="AV41" s="11"/>
      <c r="AW41" s="10"/>
      <c r="AX41" s="7"/>
      <c r="AY41" s="11">
        <v>9</v>
      </c>
      <c r="AZ41" s="10" t="s">
        <v>53</v>
      </c>
      <c r="BA41" s="11"/>
      <c r="BB41" s="10"/>
      <c r="BC41" s="11"/>
      <c r="BD41" s="10"/>
      <c r="BE41" s="11"/>
      <c r="BF41" s="10"/>
      <c r="BG41" s="11"/>
      <c r="BH41" s="10"/>
      <c r="BI41" s="7">
        <v>1</v>
      </c>
      <c r="BJ41" s="7">
        <f t="shared" si="34"/>
        <v>1</v>
      </c>
      <c r="BK41" s="11"/>
      <c r="BL41" s="10"/>
      <c r="BM41" s="11"/>
      <c r="BN41" s="10"/>
      <c r="BO41" s="11"/>
      <c r="BP41" s="10"/>
      <c r="BQ41" s="11"/>
      <c r="BR41" s="10"/>
      <c r="BS41" s="7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35"/>
        <v>0</v>
      </c>
      <c r="CF41" s="11"/>
      <c r="CG41" s="10"/>
      <c r="CH41" s="11"/>
      <c r="CI41" s="10"/>
      <c r="CJ41" s="11"/>
      <c r="CK41" s="10"/>
      <c r="CL41" s="11"/>
      <c r="CM41" s="10"/>
      <c r="CN41" s="7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36"/>
        <v>0</v>
      </c>
    </row>
    <row r="42" spans="1:104" x14ac:dyDescent="0.2">
      <c r="A42" s="6"/>
      <c r="B42" s="6"/>
      <c r="C42" s="6"/>
      <c r="D42" s="6" t="s">
        <v>102</v>
      </c>
      <c r="E42" s="3" t="s">
        <v>103</v>
      </c>
      <c r="F42" s="6">
        <f t="shared" si="19"/>
        <v>0</v>
      </c>
      <c r="G42" s="6">
        <f t="shared" si="20"/>
        <v>2</v>
      </c>
      <c r="H42" s="6">
        <f t="shared" si="21"/>
        <v>27</v>
      </c>
      <c r="I42" s="6">
        <f t="shared" si="22"/>
        <v>9</v>
      </c>
      <c r="J42" s="6">
        <f t="shared" si="23"/>
        <v>0</v>
      </c>
      <c r="K42" s="6">
        <f t="shared" si="24"/>
        <v>0</v>
      </c>
      <c r="L42" s="6">
        <f t="shared" si="25"/>
        <v>0</v>
      </c>
      <c r="M42" s="6">
        <f t="shared" si="26"/>
        <v>18</v>
      </c>
      <c r="N42" s="6">
        <f t="shared" si="27"/>
        <v>0</v>
      </c>
      <c r="O42" s="6">
        <f t="shared" si="28"/>
        <v>0</v>
      </c>
      <c r="P42" s="6">
        <f t="shared" si="29"/>
        <v>0</v>
      </c>
      <c r="Q42" s="6">
        <f t="shared" si="30"/>
        <v>0</v>
      </c>
      <c r="R42" s="7">
        <f t="shared" si="31"/>
        <v>3</v>
      </c>
      <c r="S42" s="7">
        <f t="shared" si="32"/>
        <v>2</v>
      </c>
      <c r="T42" s="7">
        <v>1.64</v>
      </c>
      <c r="U42" s="11">
        <v>9</v>
      </c>
      <c r="V42" s="10" t="s">
        <v>53</v>
      </c>
      <c r="W42" s="11"/>
      <c r="X42" s="10"/>
      <c r="Y42" s="11"/>
      <c r="Z42" s="10"/>
      <c r="AA42" s="11"/>
      <c r="AB42" s="10"/>
      <c r="AC42" s="7">
        <v>1</v>
      </c>
      <c r="AD42" s="11">
        <v>18</v>
      </c>
      <c r="AE42" s="10" t="s">
        <v>53</v>
      </c>
      <c r="AF42" s="11"/>
      <c r="AG42" s="10"/>
      <c r="AH42" s="11"/>
      <c r="AI42" s="10"/>
      <c r="AJ42" s="11"/>
      <c r="AK42" s="10"/>
      <c r="AL42" s="11"/>
      <c r="AM42" s="10"/>
      <c r="AN42" s="7">
        <v>2</v>
      </c>
      <c r="AO42" s="7">
        <f t="shared" si="33"/>
        <v>3</v>
      </c>
      <c r="AP42" s="11"/>
      <c r="AQ42" s="10"/>
      <c r="AR42" s="11"/>
      <c r="AS42" s="10"/>
      <c r="AT42" s="11"/>
      <c r="AU42" s="10"/>
      <c r="AV42" s="11"/>
      <c r="AW42" s="10"/>
      <c r="AX42" s="7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34"/>
        <v>0</v>
      </c>
      <c r="BK42" s="11"/>
      <c r="BL42" s="10"/>
      <c r="BM42" s="11"/>
      <c r="BN42" s="10"/>
      <c r="BO42" s="11"/>
      <c r="BP42" s="10"/>
      <c r="BQ42" s="11"/>
      <c r="BR42" s="10"/>
      <c r="BS42" s="7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35"/>
        <v>0</v>
      </c>
      <c r="CF42" s="11"/>
      <c r="CG42" s="10"/>
      <c r="CH42" s="11"/>
      <c r="CI42" s="10"/>
      <c r="CJ42" s="11"/>
      <c r="CK42" s="10"/>
      <c r="CL42" s="11"/>
      <c r="CM42" s="10"/>
      <c r="CN42" s="7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36"/>
        <v>0</v>
      </c>
    </row>
    <row r="43" spans="1:104" x14ac:dyDescent="0.2">
      <c r="A43" s="6"/>
      <c r="B43" s="6"/>
      <c r="C43" s="6"/>
      <c r="D43" s="6" t="s">
        <v>104</v>
      </c>
      <c r="E43" s="3" t="s">
        <v>105</v>
      </c>
      <c r="F43" s="6">
        <f t="shared" si="19"/>
        <v>0</v>
      </c>
      <c r="G43" s="6">
        <f t="shared" si="20"/>
        <v>2</v>
      </c>
      <c r="H43" s="6">
        <f t="shared" si="21"/>
        <v>22</v>
      </c>
      <c r="I43" s="6">
        <f t="shared" si="22"/>
        <v>11</v>
      </c>
      <c r="J43" s="6">
        <f t="shared" si="23"/>
        <v>11</v>
      </c>
      <c r="K43" s="6">
        <f t="shared" si="24"/>
        <v>0</v>
      </c>
      <c r="L43" s="6">
        <f t="shared" si="25"/>
        <v>0</v>
      </c>
      <c r="M43" s="6">
        <f t="shared" si="26"/>
        <v>0</v>
      </c>
      <c r="N43" s="6">
        <f t="shared" si="27"/>
        <v>0</v>
      </c>
      <c r="O43" s="6">
        <f t="shared" si="28"/>
        <v>0</v>
      </c>
      <c r="P43" s="6">
        <f t="shared" si="29"/>
        <v>0</v>
      </c>
      <c r="Q43" s="6">
        <f t="shared" si="30"/>
        <v>0</v>
      </c>
      <c r="R43" s="7">
        <f t="shared" si="31"/>
        <v>2</v>
      </c>
      <c r="S43" s="7">
        <f t="shared" si="32"/>
        <v>0</v>
      </c>
      <c r="T43" s="7">
        <v>1.36</v>
      </c>
      <c r="U43" s="11"/>
      <c r="V43" s="10"/>
      <c r="W43" s="11"/>
      <c r="X43" s="10"/>
      <c r="Y43" s="11"/>
      <c r="Z43" s="10"/>
      <c r="AA43" s="11"/>
      <c r="AB43" s="10"/>
      <c r="AC43" s="7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33"/>
        <v>0</v>
      </c>
      <c r="AP43" s="11"/>
      <c r="AQ43" s="10"/>
      <c r="AR43" s="11"/>
      <c r="AS43" s="10"/>
      <c r="AT43" s="11"/>
      <c r="AU43" s="10"/>
      <c r="AV43" s="11"/>
      <c r="AW43" s="10"/>
      <c r="AX43" s="7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34"/>
        <v>0</v>
      </c>
      <c r="BK43" s="11">
        <v>11</v>
      </c>
      <c r="BL43" s="10" t="s">
        <v>53</v>
      </c>
      <c r="BM43" s="11">
        <v>11</v>
      </c>
      <c r="BN43" s="10" t="s">
        <v>53</v>
      </c>
      <c r="BO43" s="11"/>
      <c r="BP43" s="10"/>
      <c r="BQ43" s="11"/>
      <c r="BR43" s="10"/>
      <c r="BS43" s="7">
        <v>2</v>
      </c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35"/>
        <v>2</v>
      </c>
      <c r="CF43" s="11"/>
      <c r="CG43" s="10"/>
      <c r="CH43" s="11"/>
      <c r="CI43" s="10"/>
      <c r="CJ43" s="11"/>
      <c r="CK43" s="10"/>
      <c r="CL43" s="11"/>
      <c r="CM43" s="10"/>
      <c r="CN43" s="7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36"/>
        <v>0</v>
      </c>
    </row>
    <row r="44" spans="1:104" x14ac:dyDescent="0.2">
      <c r="A44" s="6"/>
      <c r="B44" s="6"/>
      <c r="C44" s="6"/>
      <c r="D44" s="6" t="s">
        <v>106</v>
      </c>
      <c r="E44" s="3" t="s">
        <v>107</v>
      </c>
      <c r="F44" s="6">
        <f t="shared" si="19"/>
        <v>0</v>
      </c>
      <c r="G44" s="6">
        <f t="shared" si="20"/>
        <v>1</v>
      </c>
      <c r="H44" s="6">
        <f t="shared" si="21"/>
        <v>9</v>
      </c>
      <c r="I44" s="6">
        <f t="shared" si="22"/>
        <v>0</v>
      </c>
      <c r="J44" s="6">
        <f t="shared" si="23"/>
        <v>0</v>
      </c>
      <c r="K44" s="6">
        <f t="shared" si="24"/>
        <v>0</v>
      </c>
      <c r="L44" s="6">
        <f t="shared" si="25"/>
        <v>9</v>
      </c>
      <c r="M44" s="6">
        <f t="shared" si="26"/>
        <v>0</v>
      </c>
      <c r="N44" s="6">
        <f t="shared" si="27"/>
        <v>0</v>
      </c>
      <c r="O44" s="6">
        <f t="shared" si="28"/>
        <v>0</v>
      </c>
      <c r="P44" s="6">
        <f t="shared" si="29"/>
        <v>0</v>
      </c>
      <c r="Q44" s="6">
        <f t="shared" si="30"/>
        <v>0</v>
      </c>
      <c r="R44" s="7">
        <f t="shared" si="31"/>
        <v>1</v>
      </c>
      <c r="S44" s="7">
        <f t="shared" si="32"/>
        <v>0</v>
      </c>
      <c r="T44" s="7">
        <v>0.6</v>
      </c>
      <c r="U44" s="11"/>
      <c r="V44" s="10"/>
      <c r="W44" s="11"/>
      <c r="X44" s="10"/>
      <c r="Y44" s="11"/>
      <c r="Z44" s="10"/>
      <c r="AA44" s="11"/>
      <c r="AB44" s="10"/>
      <c r="AC44" s="7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33"/>
        <v>0</v>
      </c>
      <c r="AP44" s="11"/>
      <c r="AQ44" s="10"/>
      <c r="AR44" s="11"/>
      <c r="AS44" s="10"/>
      <c r="AT44" s="11"/>
      <c r="AU44" s="10"/>
      <c r="AV44" s="11"/>
      <c r="AW44" s="10"/>
      <c r="AX44" s="7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34"/>
        <v>0</v>
      </c>
      <c r="BK44" s="11"/>
      <c r="BL44" s="10"/>
      <c r="BM44" s="11"/>
      <c r="BN44" s="10"/>
      <c r="BO44" s="11"/>
      <c r="BP44" s="10"/>
      <c r="BQ44" s="11">
        <v>9</v>
      </c>
      <c r="BR44" s="10" t="s">
        <v>53</v>
      </c>
      <c r="BS44" s="7">
        <v>1</v>
      </c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35"/>
        <v>1</v>
      </c>
      <c r="CF44" s="11"/>
      <c r="CG44" s="10"/>
      <c r="CH44" s="11"/>
      <c r="CI44" s="10"/>
      <c r="CJ44" s="11"/>
      <c r="CK44" s="10"/>
      <c r="CL44" s="11"/>
      <c r="CM44" s="10"/>
      <c r="CN44" s="7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36"/>
        <v>0</v>
      </c>
    </row>
    <row r="45" spans="1:104" x14ac:dyDescent="0.2">
      <c r="A45" s="6"/>
      <c r="B45" s="6"/>
      <c r="C45" s="6"/>
      <c r="D45" s="6" t="s">
        <v>108</v>
      </c>
      <c r="E45" s="3" t="s">
        <v>109</v>
      </c>
      <c r="F45" s="6">
        <f t="shared" si="19"/>
        <v>0</v>
      </c>
      <c r="G45" s="6">
        <f t="shared" si="20"/>
        <v>2</v>
      </c>
      <c r="H45" s="6">
        <f t="shared" si="21"/>
        <v>18</v>
      </c>
      <c r="I45" s="6">
        <f t="shared" si="22"/>
        <v>9</v>
      </c>
      <c r="J45" s="6">
        <f t="shared" si="23"/>
        <v>0</v>
      </c>
      <c r="K45" s="6">
        <f t="shared" si="24"/>
        <v>0</v>
      </c>
      <c r="L45" s="6">
        <f t="shared" si="25"/>
        <v>0</v>
      </c>
      <c r="M45" s="6">
        <f t="shared" si="26"/>
        <v>9</v>
      </c>
      <c r="N45" s="6">
        <f t="shared" si="27"/>
        <v>0</v>
      </c>
      <c r="O45" s="6">
        <f t="shared" si="28"/>
        <v>0</v>
      </c>
      <c r="P45" s="6">
        <f t="shared" si="29"/>
        <v>0</v>
      </c>
      <c r="Q45" s="6">
        <f t="shared" si="30"/>
        <v>0</v>
      </c>
      <c r="R45" s="7">
        <f t="shared" si="31"/>
        <v>2</v>
      </c>
      <c r="S45" s="7">
        <f t="shared" si="32"/>
        <v>1</v>
      </c>
      <c r="T45" s="7">
        <v>1.28</v>
      </c>
      <c r="U45" s="11"/>
      <c r="V45" s="10"/>
      <c r="W45" s="11"/>
      <c r="X45" s="10"/>
      <c r="Y45" s="11"/>
      <c r="Z45" s="10"/>
      <c r="AA45" s="11"/>
      <c r="AB45" s="10"/>
      <c r="AC45" s="7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33"/>
        <v>0</v>
      </c>
      <c r="AP45" s="11">
        <v>9</v>
      </c>
      <c r="AQ45" s="10" t="s">
        <v>53</v>
      </c>
      <c r="AR45" s="11"/>
      <c r="AS45" s="10"/>
      <c r="AT45" s="11"/>
      <c r="AU45" s="10"/>
      <c r="AV45" s="11"/>
      <c r="AW45" s="10"/>
      <c r="AX45" s="7">
        <v>1</v>
      </c>
      <c r="AY45" s="11">
        <v>9</v>
      </c>
      <c r="AZ45" s="10" t="s">
        <v>53</v>
      </c>
      <c r="BA45" s="11"/>
      <c r="BB45" s="10"/>
      <c r="BC45" s="11"/>
      <c r="BD45" s="10"/>
      <c r="BE45" s="11"/>
      <c r="BF45" s="10"/>
      <c r="BG45" s="11"/>
      <c r="BH45" s="10"/>
      <c r="BI45" s="7">
        <v>1</v>
      </c>
      <c r="BJ45" s="7">
        <f t="shared" si="34"/>
        <v>2</v>
      </c>
      <c r="BK45" s="11"/>
      <c r="BL45" s="10"/>
      <c r="BM45" s="11"/>
      <c r="BN45" s="10"/>
      <c r="BO45" s="11"/>
      <c r="BP45" s="10"/>
      <c r="BQ45" s="11"/>
      <c r="BR45" s="10"/>
      <c r="BS45" s="7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35"/>
        <v>0</v>
      </c>
      <c r="CF45" s="11"/>
      <c r="CG45" s="10"/>
      <c r="CH45" s="11"/>
      <c r="CI45" s="10"/>
      <c r="CJ45" s="11"/>
      <c r="CK45" s="10"/>
      <c r="CL45" s="11"/>
      <c r="CM45" s="10"/>
      <c r="CN45" s="7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36"/>
        <v>0</v>
      </c>
    </row>
    <row r="46" spans="1:104" x14ac:dyDescent="0.2">
      <c r="A46" s="6"/>
      <c r="B46" s="6"/>
      <c r="C46" s="6"/>
      <c r="D46" s="6" t="s">
        <v>110</v>
      </c>
      <c r="E46" s="3" t="s">
        <v>111</v>
      </c>
      <c r="F46" s="6">
        <f t="shared" si="19"/>
        <v>0</v>
      </c>
      <c r="G46" s="6">
        <f t="shared" si="20"/>
        <v>1</v>
      </c>
      <c r="H46" s="6">
        <f t="shared" si="21"/>
        <v>0</v>
      </c>
      <c r="I46" s="6">
        <f t="shared" si="22"/>
        <v>0</v>
      </c>
      <c r="J46" s="6">
        <f t="shared" si="23"/>
        <v>0</v>
      </c>
      <c r="K46" s="6">
        <f t="shared" si="24"/>
        <v>0</v>
      </c>
      <c r="L46" s="6">
        <f t="shared" si="25"/>
        <v>0</v>
      </c>
      <c r="M46" s="6">
        <f t="shared" si="26"/>
        <v>0</v>
      </c>
      <c r="N46" s="6">
        <f t="shared" si="27"/>
        <v>0</v>
      </c>
      <c r="O46" s="6">
        <f t="shared" si="28"/>
        <v>0</v>
      </c>
      <c r="P46" s="6">
        <f t="shared" si="29"/>
        <v>0</v>
      </c>
      <c r="Q46" s="6">
        <f t="shared" si="30"/>
        <v>0</v>
      </c>
      <c r="R46" s="7">
        <f t="shared" si="31"/>
        <v>20</v>
      </c>
      <c r="S46" s="7">
        <f t="shared" si="32"/>
        <v>20</v>
      </c>
      <c r="T46" s="7">
        <v>0.68</v>
      </c>
      <c r="U46" s="11"/>
      <c r="V46" s="10"/>
      <c r="W46" s="11"/>
      <c r="X46" s="10"/>
      <c r="Y46" s="11"/>
      <c r="Z46" s="10"/>
      <c r="AA46" s="11"/>
      <c r="AB46" s="10"/>
      <c r="AC46" s="7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33"/>
        <v>0</v>
      </c>
      <c r="AP46" s="11"/>
      <c r="AQ46" s="10"/>
      <c r="AR46" s="11"/>
      <c r="AS46" s="10"/>
      <c r="AT46" s="11"/>
      <c r="AU46" s="10"/>
      <c r="AV46" s="11"/>
      <c r="AW46" s="10"/>
      <c r="AX46" s="7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34"/>
        <v>0</v>
      </c>
      <c r="BK46" s="11"/>
      <c r="BL46" s="10"/>
      <c r="BM46" s="11"/>
      <c r="BN46" s="10"/>
      <c r="BO46" s="11"/>
      <c r="BP46" s="10"/>
      <c r="BQ46" s="11"/>
      <c r="BR46" s="10"/>
      <c r="BS46" s="7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35"/>
        <v>0</v>
      </c>
      <c r="CF46" s="11"/>
      <c r="CG46" s="10"/>
      <c r="CH46" s="11"/>
      <c r="CI46" s="10"/>
      <c r="CJ46" s="11"/>
      <c r="CK46" s="10"/>
      <c r="CL46" s="11"/>
      <c r="CM46" s="10"/>
      <c r="CN46" s="7"/>
      <c r="CO46" s="11"/>
      <c r="CP46" s="10"/>
      <c r="CQ46" s="11"/>
      <c r="CR46" s="10"/>
      <c r="CS46" s="11"/>
      <c r="CT46" s="10"/>
      <c r="CU46" s="11">
        <v>0</v>
      </c>
      <c r="CV46" s="10" t="s">
        <v>53</v>
      </c>
      <c r="CW46" s="11"/>
      <c r="CX46" s="10"/>
      <c r="CY46" s="7">
        <v>20</v>
      </c>
      <c r="CZ46" s="7">
        <f t="shared" si="36"/>
        <v>20</v>
      </c>
    </row>
    <row r="47" spans="1:104" x14ac:dyDescent="0.2">
      <c r="A47" s="6"/>
      <c r="B47" s="6"/>
      <c r="C47" s="6"/>
      <c r="D47" s="6" t="s">
        <v>112</v>
      </c>
      <c r="E47" s="3" t="s">
        <v>113</v>
      </c>
      <c r="F47" s="6">
        <f t="shared" si="19"/>
        <v>0</v>
      </c>
      <c r="G47" s="6">
        <f t="shared" si="20"/>
        <v>1</v>
      </c>
      <c r="H47" s="6">
        <f t="shared" si="21"/>
        <v>9</v>
      </c>
      <c r="I47" s="6">
        <f t="shared" si="22"/>
        <v>9</v>
      </c>
      <c r="J47" s="6">
        <f t="shared" si="23"/>
        <v>0</v>
      </c>
      <c r="K47" s="6">
        <f t="shared" si="24"/>
        <v>0</v>
      </c>
      <c r="L47" s="6">
        <f t="shared" si="25"/>
        <v>0</v>
      </c>
      <c r="M47" s="6">
        <f t="shared" si="26"/>
        <v>0</v>
      </c>
      <c r="N47" s="6">
        <f t="shared" si="27"/>
        <v>0</v>
      </c>
      <c r="O47" s="6">
        <f t="shared" si="28"/>
        <v>0</v>
      </c>
      <c r="P47" s="6">
        <f t="shared" si="29"/>
        <v>0</v>
      </c>
      <c r="Q47" s="6">
        <f t="shared" si="30"/>
        <v>0</v>
      </c>
      <c r="R47" s="7">
        <f t="shared" si="31"/>
        <v>1</v>
      </c>
      <c r="S47" s="7">
        <f t="shared" si="32"/>
        <v>0</v>
      </c>
      <c r="T47" s="7">
        <v>0.8</v>
      </c>
      <c r="U47" s="11"/>
      <c r="V47" s="10"/>
      <c r="W47" s="11"/>
      <c r="X47" s="10"/>
      <c r="Y47" s="11"/>
      <c r="Z47" s="10"/>
      <c r="AA47" s="11"/>
      <c r="AB47" s="10"/>
      <c r="AC47" s="7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33"/>
        <v>0</v>
      </c>
      <c r="AP47" s="11"/>
      <c r="AQ47" s="10"/>
      <c r="AR47" s="11"/>
      <c r="AS47" s="10"/>
      <c r="AT47" s="11"/>
      <c r="AU47" s="10"/>
      <c r="AV47" s="11"/>
      <c r="AW47" s="10"/>
      <c r="AX47" s="7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34"/>
        <v>0</v>
      </c>
      <c r="BK47" s="11">
        <v>9</v>
      </c>
      <c r="BL47" s="10" t="s">
        <v>53</v>
      </c>
      <c r="BM47" s="11"/>
      <c r="BN47" s="10"/>
      <c r="BO47" s="11"/>
      <c r="BP47" s="10"/>
      <c r="BQ47" s="11"/>
      <c r="BR47" s="10"/>
      <c r="BS47" s="7">
        <v>1</v>
      </c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35"/>
        <v>1</v>
      </c>
      <c r="CF47" s="11"/>
      <c r="CG47" s="10"/>
      <c r="CH47" s="11"/>
      <c r="CI47" s="10"/>
      <c r="CJ47" s="11"/>
      <c r="CK47" s="10"/>
      <c r="CL47" s="11"/>
      <c r="CM47" s="10"/>
      <c r="CN47" s="7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36"/>
        <v>0</v>
      </c>
    </row>
    <row r="48" spans="1:104" x14ac:dyDescent="0.2">
      <c r="A48" s="6">
        <v>2</v>
      </c>
      <c r="B48" s="6">
        <v>1</v>
      </c>
      <c r="C48" s="6"/>
      <c r="D48" s="6"/>
      <c r="E48" s="3" t="s">
        <v>114</v>
      </c>
      <c r="F48" s="6">
        <f>$B$48*COUNTIF(U48:CX48,"e")</f>
        <v>0</v>
      </c>
      <c r="G48" s="6">
        <f>$B$48*COUNTIF(U48:CX48,"z")</f>
        <v>2</v>
      </c>
      <c r="H48" s="6">
        <f t="shared" si="21"/>
        <v>36</v>
      </c>
      <c r="I48" s="6">
        <f t="shared" si="22"/>
        <v>18</v>
      </c>
      <c r="J48" s="6">
        <f t="shared" si="23"/>
        <v>0</v>
      </c>
      <c r="K48" s="6">
        <f t="shared" si="24"/>
        <v>0</v>
      </c>
      <c r="L48" s="6">
        <f t="shared" si="25"/>
        <v>0</v>
      </c>
      <c r="M48" s="6">
        <f t="shared" si="26"/>
        <v>18</v>
      </c>
      <c r="N48" s="6">
        <f t="shared" si="27"/>
        <v>0</v>
      </c>
      <c r="O48" s="6">
        <f t="shared" si="28"/>
        <v>0</v>
      </c>
      <c r="P48" s="6">
        <f t="shared" si="29"/>
        <v>0</v>
      </c>
      <c r="Q48" s="6">
        <f t="shared" si="30"/>
        <v>0</v>
      </c>
      <c r="R48" s="7">
        <f t="shared" si="31"/>
        <v>4</v>
      </c>
      <c r="S48" s="7">
        <f t="shared" si="32"/>
        <v>2</v>
      </c>
      <c r="T48" s="7">
        <f>$B$48*1.82</f>
        <v>1.82</v>
      </c>
      <c r="U48" s="11"/>
      <c r="V48" s="10"/>
      <c r="W48" s="11"/>
      <c r="X48" s="10"/>
      <c r="Y48" s="11"/>
      <c r="Z48" s="10"/>
      <c r="AA48" s="11"/>
      <c r="AB48" s="10"/>
      <c r="AC48" s="7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33"/>
        <v>0</v>
      </c>
      <c r="AP48" s="11">
        <f>$B$48*18</f>
        <v>18</v>
      </c>
      <c r="AQ48" s="10" t="s">
        <v>53</v>
      </c>
      <c r="AR48" s="11"/>
      <c r="AS48" s="10"/>
      <c r="AT48" s="11"/>
      <c r="AU48" s="10"/>
      <c r="AV48" s="11"/>
      <c r="AW48" s="10"/>
      <c r="AX48" s="7">
        <f>$B$48*2</f>
        <v>2</v>
      </c>
      <c r="AY48" s="11">
        <f>$B$48*18</f>
        <v>18</v>
      </c>
      <c r="AZ48" s="10" t="s">
        <v>53</v>
      </c>
      <c r="BA48" s="11"/>
      <c r="BB48" s="10"/>
      <c r="BC48" s="11"/>
      <c r="BD48" s="10"/>
      <c r="BE48" s="11"/>
      <c r="BF48" s="10"/>
      <c r="BG48" s="11"/>
      <c r="BH48" s="10"/>
      <c r="BI48" s="7">
        <f>$B$48*2</f>
        <v>2</v>
      </c>
      <c r="BJ48" s="7">
        <f t="shared" si="34"/>
        <v>4</v>
      </c>
      <c r="BK48" s="11"/>
      <c r="BL48" s="10"/>
      <c r="BM48" s="11"/>
      <c r="BN48" s="10"/>
      <c r="BO48" s="11"/>
      <c r="BP48" s="10"/>
      <c r="BQ48" s="11"/>
      <c r="BR48" s="10"/>
      <c r="BS48" s="7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35"/>
        <v>0</v>
      </c>
      <c r="CF48" s="11"/>
      <c r="CG48" s="10"/>
      <c r="CH48" s="11"/>
      <c r="CI48" s="10"/>
      <c r="CJ48" s="11"/>
      <c r="CK48" s="10"/>
      <c r="CL48" s="11"/>
      <c r="CM48" s="10"/>
      <c r="CN48" s="7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36"/>
        <v>0</v>
      </c>
    </row>
    <row r="49" spans="1:104" x14ac:dyDescent="0.2">
      <c r="A49" s="6">
        <v>3</v>
      </c>
      <c r="B49" s="6">
        <v>1</v>
      </c>
      <c r="C49" s="6"/>
      <c r="D49" s="6"/>
      <c r="E49" s="3" t="s">
        <v>115</v>
      </c>
      <c r="F49" s="6">
        <f>$B$49*COUNTIF(U49:CX49,"e")</f>
        <v>0</v>
      </c>
      <c r="G49" s="6">
        <f>$B$49*COUNTIF(U49:CX49,"z")</f>
        <v>2</v>
      </c>
      <c r="H49" s="6">
        <f t="shared" si="21"/>
        <v>36</v>
      </c>
      <c r="I49" s="6">
        <f t="shared" si="22"/>
        <v>18</v>
      </c>
      <c r="J49" s="6">
        <f t="shared" si="23"/>
        <v>0</v>
      </c>
      <c r="K49" s="6">
        <f t="shared" si="24"/>
        <v>0</v>
      </c>
      <c r="L49" s="6">
        <f t="shared" si="25"/>
        <v>0</v>
      </c>
      <c r="M49" s="6">
        <f t="shared" si="26"/>
        <v>18</v>
      </c>
      <c r="N49" s="6">
        <f t="shared" si="27"/>
        <v>0</v>
      </c>
      <c r="O49" s="6">
        <f t="shared" si="28"/>
        <v>0</v>
      </c>
      <c r="P49" s="6">
        <f t="shared" si="29"/>
        <v>0</v>
      </c>
      <c r="Q49" s="6">
        <f t="shared" si="30"/>
        <v>0</v>
      </c>
      <c r="R49" s="7">
        <f t="shared" si="31"/>
        <v>4</v>
      </c>
      <c r="S49" s="7">
        <f t="shared" si="32"/>
        <v>2</v>
      </c>
      <c r="T49" s="7">
        <f>$B$49*2.2</f>
        <v>2.2000000000000002</v>
      </c>
      <c r="U49" s="11"/>
      <c r="V49" s="10"/>
      <c r="W49" s="11"/>
      <c r="X49" s="10"/>
      <c r="Y49" s="11"/>
      <c r="Z49" s="10"/>
      <c r="AA49" s="11"/>
      <c r="AB49" s="10"/>
      <c r="AC49" s="7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33"/>
        <v>0</v>
      </c>
      <c r="AP49" s="11"/>
      <c r="AQ49" s="10"/>
      <c r="AR49" s="11"/>
      <c r="AS49" s="10"/>
      <c r="AT49" s="11"/>
      <c r="AU49" s="10"/>
      <c r="AV49" s="11"/>
      <c r="AW49" s="10"/>
      <c r="AX49" s="7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34"/>
        <v>0</v>
      </c>
      <c r="BK49" s="11">
        <f>$B$49*18</f>
        <v>18</v>
      </c>
      <c r="BL49" s="10" t="s">
        <v>53</v>
      </c>
      <c r="BM49" s="11"/>
      <c r="BN49" s="10"/>
      <c r="BO49" s="11"/>
      <c r="BP49" s="10"/>
      <c r="BQ49" s="11"/>
      <c r="BR49" s="10"/>
      <c r="BS49" s="7">
        <f>$B$49*2</f>
        <v>2</v>
      </c>
      <c r="BT49" s="11">
        <f>$B$49*18</f>
        <v>18</v>
      </c>
      <c r="BU49" s="10" t="s">
        <v>53</v>
      </c>
      <c r="BV49" s="11"/>
      <c r="BW49" s="10"/>
      <c r="BX49" s="11"/>
      <c r="BY49" s="10"/>
      <c r="BZ49" s="11"/>
      <c r="CA49" s="10"/>
      <c r="CB49" s="11"/>
      <c r="CC49" s="10"/>
      <c r="CD49" s="7">
        <f>$B$49*2</f>
        <v>2</v>
      </c>
      <c r="CE49" s="7">
        <f t="shared" si="35"/>
        <v>4</v>
      </c>
      <c r="CF49" s="11"/>
      <c r="CG49" s="10"/>
      <c r="CH49" s="11"/>
      <c r="CI49" s="10"/>
      <c r="CJ49" s="11"/>
      <c r="CK49" s="10"/>
      <c r="CL49" s="11"/>
      <c r="CM49" s="10"/>
      <c r="CN49" s="7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36"/>
        <v>0</v>
      </c>
    </row>
    <row r="50" spans="1:104" ht="15.95" customHeight="1" x14ac:dyDescent="0.2">
      <c r="A50" s="6"/>
      <c r="B50" s="6"/>
      <c r="C50" s="6"/>
      <c r="D50" s="6"/>
      <c r="E50" s="6" t="s">
        <v>66</v>
      </c>
      <c r="F50" s="6">
        <f t="shared" ref="F50:AK50" si="37">SUM(F25:F49)</f>
        <v>2</v>
      </c>
      <c r="G50" s="6">
        <f t="shared" si="37"/>
        <v>41</v>
      </c>
      <c r="H50" s="6">
        <f t="shared" si="37"/>
        <v>532</v>
      </c>
      <c r="I50" s="6">
        <f t="shared" si="37"/>
        <v>233</v>
      </c>
      <c r="J50" s="6">
        <f t="shared" si="37"/>
        <v>20</v>
      </c>
      <c r="K50" s="6">
        <f t="shared" si="37"/>
        <v>27</v>
      </c>
      <c r="L50" s="6">
        <f t="shared" si="37"/>
        <v>9</v>
      </c>
      <c r="M50" s="6">
        <f t="shared" si="37"/>
        <v>189</v>
      </c>
      <c r="N50" s="6">
        <f t="shared" si="37"/>
        <v>0</v>
      </c>
      <c r="O50" s="6">
        <f t="shared" si="37"/>
        <v>54</v>
      </c>
      <c r="P50" s="6">
        <f t="shared" si="37"/>
        <v>0</v>
      </c>
      <c r="Q50" s="6">
        <f t="shared" si="37"/>
        <v>0</v>
      </c>
      <c r="R50" s="7">
        <f t="shared" si="37"/>
        <v>75</v>
      </c>
      <c r="S50" s="7">
        <f t="shared" si="37"/>
        <v>43.3</v>
      </c>
      <c r="T50" s="7">
        <f t="shared" si="37"/>
        <v>32.540000000000006</v>
      </c>
      <c r="U50" s="11">
        <f t="shared" si="37"/>
        <v>78</v>
      </c>
      <c r="V50" s="10">
        <f t="shared" si="37"/>
        <v>0</v>
      </c>
      <c r="W50" s="11">
        <f t="shared" si="37"/>
        <v>0</v>
      </c>
      <c r="X50" s="10">
        <f t="shared" si="37"/>
        <v>0</v>
      </c>
      <c r="Y50" s="11">
        <f t="shared" si="37"/>
        <v>18</v>
      </c>
      <c r="Z50" s="10">
        <f t="shared" si="37"/>
        <v>0</v>
      </c>
      <c r="AA50" s="11">
        <f t="shared" si="37"/>
        <v>0</v>
      </c>
      <c r="AB50" s="10">
        <f t="shared" si="37"/>
        <v>0</v>
      </c>
      <c r="AC50" s="7">
        <f t="shared" si="37"/>
        <v>11</v>
      </c>
      <c r="AD50" s="11">
        <f t="shared" si="37"/>
        <v>45</v>
      </c>
      <c r="AE50" s="10">
        <f t="shared" si="37"/>
        <v>0</v>
      </c>
      <c r="AF50" s="11">
        <f t="shared" si="37"/>
        <v>0</v>
      </c>
      <c r="AG50" s="10">
        <f t="shared" si="37"/>
        <v>0</v>
      </c>
      <c r="AH50" s="11">
        <f t="shared" si="37"/>
        <v>0</v>
      </c>
      <c r="AI50" s="10">
        <f t="shared" si="37"/>
        <v>0</v>
      </c>
      <c r="AJ50" s="11">
        <f t="shared" si="37"/>
        <v>0</v>
      </c>
      <c r="AK50" s="10">
        <f t="shared" si="37"/>
        <v>0</v>
      </c>
      <c r="AL50" s="11">
        <f t="shared" ref="AL50:BQ50" si="38">SUM(AL25:AL49)</f>
        <v>0</v>
      </c>
      <c r="AM50" s="10">
        <f t="shared" si="38"/>
        <v>0</v>
      </c>
      <c r="AN50" s="7">
        <f t="shared" si="38"/>
        <v>5</v>
      </c>
      <c r="AO50" s="7">
        <f t="shared" si="38"/>
        <v>16</v>
      </c>
      <c r="AP50" s="11">
        <f t="shared" si="38"/>
        <v>72</v>
      </c>
      <c r="AQ50" s="10">
        <f t="shared" si="38"/>
        <v>0</v>
      </c>
      <c r="AR50" s="11">
        <f t="shared" si="38"/>
        <v>0</v>
      </c>
      <c r="AS50" s="10">
        <f t="shared" si="38"/>
        <v>0</v>
      </c>
      <c r="AT50" s="11">
        <f t="shared" si="38"/>
        <v>9</v>
      </c>
      <c r="AU50" s="10">
        <f t="shared" si="38"/>
        <v>0</v>
      </c>
      <c r="AV50" s="11">
        <f t="shared" si="38"/>
        <v>0</v>
      </c>
      <c r="AW50" s="10">
        <f t="shared" si="38"/>
        <v>0</v>
      </c>
      <c r="AX50" s="7">
        <f t="shared" si="38"/>
        <v>9</v>
      </c>
      <c r="AY50" s="11">
        <f t="shared" si="38"/>
        <v>90</v>
      </c>
      <c r="AZ50" s="10">
        <f t="shared" si="38"/>
        <v>0</v>
      </c>
      <c r="BA50" s="11">
        <f t="shared" si="38"/>
        <v>0</v>
      </c>
      <c r="BB50" s="10">
        <f t="shared" si="38"/>
        <v>0</v>
      </c>
      <c r="BC50" s="11">
        <f t="shared" si="38"/>
        <v>18</v>
      </c>
      <c r="BD50" s="10">
        <f t="shared" si="38"/>
        <v>0</v>
      </c>
      <c r="BE50" s="11">
        <f t="shared" si="38"/>
        <v>0</v>
      </c>
      <c r="BF50" s="10">
        <f t="shared" si="38"/>
        <v>0</v>
      </c>
      <c r="BG50" s="11">
        <f t="shared" si="38"/>
        <v>0</v>
      </c>
      <c r="BH50" s="10">
        <f t="shared" si="38"/>
        <v>0</v>
      </c>
      <c r="BI50" s="7">
        <f t="shared" si="38"/>
        <v>9</v>
      </c>
      <c r="BJ50" s="7">
        <f t="shared" si="38"/>
        <v>18</v>
      </c>
      <c r="BK50" s="11">
        <f t="shared" si="38"/>
        <v>74</v>
      </c>
      <c r="BL50" s="10">
        <f t="shared" si="38"/>
        <v>0</v>
      </c>
      <c r="BM50" s="11">
        <f t="shared" si="38"/>
        <v>20</v>
      </c>
      <c r="BN50" s="10">
        <f t="shared" si="38"/>
        <v>0</v>
      </c>
      <c r="BO50" s="11">
        <f t="shared" si="38"/>
        <v>0</v>
      </c>
      <c r="BP50" s="10">
        <f t="shared" si="38"/>
        <v>0</v>
      </c>
      <c r="BQ50" s="11">
        <f t="shared" si="38"/>
        <v>9</v>
      </c>
      <c r="BR50" s="10">
        <f t="shared" ref="BR50:CW50" si="39">SUM(BR25:BR49)</f>
        <v>0</v>
      </c>
      <c r="BS50" s="7">
        <f t="shared" si="39"/>
        <v>10.7</v>
      </c>
      <c r="BT50" s="11">
        <f t="shared" si="39"/>
        <v>54</v>
      </c>
      <c r="BU50" s="10">
        <f t="shared" si="39"/>
        <v>0</v>
      </c>
      <c r="BV50" s="11">
        <f t="shared" si="39"/>
        <v>0</v>
      </c>
      <c r="BW50" s="10">
        <f t="shared" si="39"/>
        <v>0</v>
      </c>
      <c r="BX50" s="11">
        <f t="shared" si="39"/>
        <v>27</v>
      </c>
      <c r="BY50" s="10">
        <f t="shared" si="39"/>
        <v>0</v>
      </c>
      <c r="BZ50" s="11">
        <f t="shared" si="39"/>
        <v>0</v>
      </c>
      <c r="CA50" s="10">
        <f t="shared" si="39"/>
        <v>0</v>
      </c>
      <c r="CB50" s="11">
        <f t="shared" si="39"/>
        <v>0</v>
      </c>
      <c r="CC50" s="10">
        <f t="shared" si="39"/>
        <v>0</v>
      </c>
      <c r="CD50" s="7">
        <f t="shared" si="39"/>
        <v>8.3000000000000007</v>
      </c>
      <c r="CE50" s="7">
        <f t="shared" si="39"/>
        <v>19</v>
      </c>
      <c r="CF50" s="11">
        <f t="shared" si="39"/>
        <v>9</v>
      </c>
      <c r="CG50" s="10">
        <f t="shared" si="39"/>
        <v>0</v>
      </c>
      <c r="CH50" s="11">
        <f t="shared" si="39"/>
        <v>0</v>
      </c>
      <c r="CI50" s="10">
        <f t="shared" si="39"/>
        <v>0</v>
      </c>
      <c r="CJ50" s="11">
        <f t="shared" si="39"/>
        <v>0</v>
      </c>
      <c r="CK50" s="10">
        <f t="shared" si="39"/>
        <v>0</v>
      </c>
      <c r="CL50" s="11">
        <f t="shared" si="39"/>
        <v>0</v>
      </c>
      <c r="CM50" s="10">
        <f t="shared" si="39"/>
        <v>0</v>
      </c>
      <c r="CN50" s="7">
        <f t="shared" si="39"/>
        <v>1</v>
      </c>
      <c r="CO50" s="11">
        <f t="shared" si="39"/>
        <v>0</v>
      </c>
      <c r="CP50" s="10">
        <f t="shared" si="39"/>
        <v>0</v>
      </c>
      <c r="CQ50" s="11">
        <f t="shared" si="39"/>
        <v>0</v>
      </c>
      <c r="CR50" s="10">
        <f t="shared" si="39"/>
        <v>0</v>
      </c>
      <c r="CS50" s="11">
        <f t="shared" si="39"/>
        <v>9</v>
      </c>
      <c r="CT50" s="10">
        <f t="shared" si="39"/>
        <v>0</v>
      </c>
      <c r="CU50" s="11">
        <f t="shared" si="39"/>
        <v>0</v>
      </c>
      <c r="CV50" s="10">
        <f t="shared" si="39"/>
        <v>0</v>
      </c>
      <c r="CW50" s="11">
        <f t="shared" si="39"/>
        <v>0</v>
      </c>
      <c r="CX50" s="10">
        <f>SUM(CX25:CX49)</f>
        <v>0</v>
      </c>
      <c r="CY50" s="7">
        <f>SUM(CY25:CY49)</f>
        <v>21</v>
      </c>
      <c r="CZ50" s="7">
        <f>SUM(CZ25:CZ49)</f>
        <v>22</v>
      </c>
    </row>
    <row r="51" spans="1:104" ht="20.100000000000001" customHeight="1" x14ac:dyDescent="0.2">
      <c r="A51" s="12" t="s">
        <v>116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2"/>
      <c r="CZ51" s="13"/>
    </row>
    <row r="52" spans="1:104" x14ac:dyDescent="0.2">
      <c r="A52" s="15">
        <v>1</v>
      </c>
      <c r="B52" s="15">
        <v>1</v>
      </c>
      <c r="C52" s="15"/>
      <c r="D52" s="6" t="s">
        <v>117</v>
      </c>
      <c r="E52" s="3" t="s">
        <v>118</v>
      </c>
      <c r="F52" s="6">
        <f t="shared" ref="F52:F57" si="40">COUNTIF(U52:CX52,"e")</f>
        <v>1</v>
      </c>
      <c r="G52" s="6">
        <f t="shared" ref="G52:G57" si="41">COUNTIF(U52:CX52,"z")</f>
        <v>0</v>
      </c>
      <c r="H52" s="6">
        <f t="shared" ref="H52:H57" si="42">SUM(I52:Q52)</f>
        <v>20</v>
      </c>
      <c r="I52" s="6">
        <f t="shared" ref="I52:I57" si="43">U52+AP52+BK52+CF52</f>
        <v>0</v>
      </c>
      <c r="J52" s="6">
        <f t="shared" ref="J52:J57" si="44">W52+AR52+BM52+CH52</f>
        <v>0</v>
      </c>
      <c r="K52" s="6">
        <f t="shared" ref="K52:K57" si="45">Y52+AT52+BO52+CJ52</f>
        <v>0</v>
      </c>
      <c r="L52" s="6">
        <f t="shared" ref="L52:L57" si="46">AA52+AV52+BQ52+CL52</f>
        <v>0</v>
      </c>
      <c r="M52" s="6">
        <f t="shared" ref="M52:M57" si="47">AD52+AY52+BT52+CO52</f>
        <v>0</v>
      </c>
      <c r="N52" s="6">
        <f t="shared" ref="N52:N57" si="48">AF52+BA52+BV52+CQ52</f>
        <v>20</v>
      </c>
      <c r="O52" s="6">
        <f t="shared" ref="O52:O57" si="49">AH52+BC52+BX52+CS52</f>
        <v>0</v>
      </c>
      <c r="P52" s="6">
        <f t="shared" ref="P52:P57" si="50">AJ52+BE52+BZ52+CU52</f>
        <v>0</v>
      </c>
      <c r="Q52" s="6">
        <f t="shared" ref="Q52:Q57" si="51">AL52+BG52+CB52+CW52</f>
        <v>0</v>
      </c>
      <c r="R52" s="7">
        <f t="shared" ref="R52:R57" si="52">AO52+BJ52+CE52+CZ52</f>
        <v>3</v>
      </c>
      <c r="S52" s="7">
        <f t="shared" ref="S52:S57" si="53">AN52+BI52+CD52+CY52</f>
        <v>3</v>
      </c>
      <c r="T52" s="7">
        <v>0.92</v>
      </c>
      <c r="U52" s="11"/>
      <c r="V52" s="10"/>
      <c r="W52" s="11"/>
      <c r="X52" s="10"/>
      <c r="Y52" s="11"/>
      <c r="Z52" s="10"/>
      <c r="AA52" s="11"/>
      <c r="AB52" s="10"/>
      <c r="AC52" s="7"/>
      <c r="AD52" s="11"/>
      <c r="AE52" s="10"/>
      <c r="AF52" s="11">
        <v>20</v>
      </c>
      <c r="AG52" s="10" t="s">
        <v>57</v>
      </c>
      <c r="AH52" s="11"/>
      <c r="AI52" s="10"/>
      <c r="AJ52" s="11"/>
      <c r="AK52" s="10"/>
      <c r="AL52" s="11"/>
      <c r="AM52" s="10"/>
      <c r="AN52" s="7">
        <v>3</v>
      </c>
      <c r="AO52" s="7">
        <f t="shared" ref="AO52:AO57" si="54">AC52+AN52</f>
        <v>3</v>
      </c>
      <c r="AP52" s="11"/>
      <c r="AQ52" s="10"/>
      <c r="AR52" s="11"/>
      <c r="AS52" s="10"/>
      <c r="AT52" s="11"/>
      <c r="AU52" s="10"/>
      <c r="AV52" s="11"/>
      <c r="AW52" s="10"/>
      <c r="AX52" s="7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ref="BJ52:BJ57" si="55">AX52+BI52</f>
        <v>0</v>
      </c>
      <c r="BK52" s="11"/>
      <c r="BL52" s="10"/>
      <c r="BM52" s="11"/>
      <c r="BN52" s="10"/>
      <c r="BO52" s="11"/>
      <c r="BP52" s="10"/>
      <c r="BQ52" s="11"/>
      <c r="BR52" s="10"/>
      <c r="BS52" s="7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ref="CE52:CE57" si="56">BS52+CD52</f>
        <v>0</v>
      </c>
      <c r="CF52" s="11"/>
      <c r="CG52" s="10"/>
      <c r="CH52" s="11"/>
      <c r="CI52" s="10"/>
      <c r="CJ52" s="11"/>
      <c r="CK52" s="10"/>
      <c r="CL52" s="11"/>
      <c r="CM52" s="10"/>
      <c r="CN52" s="7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ref="CZ52:CZ57" si="57">CN52+CY52</f>
        <v>0</v>
      </c>
    </row>
    <row r="53" spans="1:104" x14ac:dyDescent="0.2">
      <c r="A53" s="15">
        <v>1</v>
      </c>
      <c r="B53" s="15">
        <v>1</v>
      </c>
      <c r="C53" s="15"/>
      <c r="D53" s="6" t="s">
        <v>119</v>
      </c>
      <c r="E53" s="3" t="s">
        <v>120</v>
      </c>
      <c r="F53" s="6">
        <f t="shared" si="40"/>
        <v>1</v>
      </c>
      <c r="G53" s="6">
        <f t="shared" si="41"/>
        <v>0</v>
      </c>
      <c r="H53" s="6">
        <f t="shared" si="42"/>
        <v>20</v>
      </c>
      <c r="I53" s="6">
        <f t="shared" si="43"/>
        <v>0</v>
      </c>
      <c r="J53" s="6">
        <f t="shared" si="44"/>
        <v>0</v>
      </c>
      <c r="K53" s="6">
        <f t="shared" si="45"/>
        <v>0</v>
      </c>
      <c r="L53" s="6">
        <f t="shared" si="46"/>
        <v>0</v>
      </c>
      <c r="M53" s="6">
        <f t="shared" si="47"/>
        <v>0</v>
      </c>
      <c r="N53" s="6">
        <f t="shared" si="48"/>
        <v>20</v>
      </c>
      <c r="O53" s="6">
        <f t="shared" si="49"/>
        <v>0</v>
      </c>
      <c r="P53" s="6">
        <f t="shared" si="50"/>
        <v>0</v>
      </c>
      <c r="Q53" s="6">
        <f t="shared" si="51"/>
        <v>0</v>
      </c>
      <c r="R53" s="7">
        <f t="shared" si="52"/>
        <v>3</v>
      </c>
      <c r="S53" s="7">
        <f t="shared" si="53"/>
        <v>3</v>
      </c>
      <c r="T53" s="7">
        <v>0.92</v>
      </c>
      <c r="U53" s="11"/>
      <c r="V53" s="10"/>
      <c r="W53" s="11"/>
      <c r="X53" s="10"/>
      <c r="Y53" s="11"/>
      <c r="Z53" s="10"/>
      <c r="AA53" s="11"/>
      <c r="AB53" s="10"/>
      <c r="AC53" s="7"/>
      <c r="AD53" s="11"/>
      <c r="AE53" s="10"/>
      <c r="AF53" s="11">
        <v>20</v>
      </c>
      <c r="AG53" s="10" t="s">
        <v>57</v>
      </c>
      <c r="AH53" s="11"/>
      <c r="AI53" s="10"/>
      <c r="AJ53" s="11"/>
      <c r="AK53" s="10"/>
      <c r="AL53" s="11"/>
      <c r="AM53" s="10"/>
      <c r="AN53" s="7">
        <v>3</v>
      </c>
      <c r="AO53" s="7">
        <f t="shared" si="54"/>
        <v>3</v>
      </c>
      <c r="AP53" s="11"/>
      <c r="AQ53" s="10"/>
      <c r="AR53" s="11"/>
      <c r="AS53" s="10"/>
      <c r="AT53" s="11"/>
      <c r="AU53" s="10"/>
      <c r="AV53" s="11"/>
      <c r="AW53" s="10"/>
      <c r="AX53" s="7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55"/>
        <v>0</v>
      </c>
      <c r="BK53" s="11"/>
      <c r="BL53" s="10"/>
      <c r="BM53" s="11"/>
      <c r="BN53" s="10"/>
      <c r="BO53" s="11"/>
      <c r="BP53" s="10"/>
      <c r="BQ53" s="11"/>
      <c r="BR53" s="10"/>
      <c r="BS53" s="7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56"/>
        <v>0</v>
      </c>
      <c r="CF53" s="11"/>
      <c r="CG53" s="10"/>
      <c r="CH53" s="11"/>
      <c r="CI53" s="10"/>
      <c r="CJ53" s="11"/>
      <c r="CK53" s="10"/>
      <c r="CL53" s="11"/>
      <c r="CM53" s="10"/>
      <c r="CN53" s="7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57"/>
        <v>0</v>
      </c>
    </row>
    <row r="54" spans="1:104" x14ac:dyDescent="0.2">
      <c r="A54" s="15">
        <v>2</v>
      </c>
      <c r="B54" s="15">
        <v>1</v>
      </c>
      <c r="C54" s="15"/>
      <c r="D54" s="6" t="s">
        <v>121</v>
      </c>
      <c r="E54" s="3" t="s">
        <v>122</v>
      </c>
      <c r="F54" s="6">
        <f t="shared" si="40"/>
        <v>0</v>
      </c>
      <c r="G54" s="6">
        <f t="shared" si="41"/>
        <v>2</v>
      </c>
      <c r="H54" s="6">
        <f t="shared" si="42"/>
        <v>36</v>
      </c>
      <c r="I54" s="6">
        <f t="shared" si="43"/>
        <v>18</v>
      </c>
      <c r="J54" s="6">
        <f t="shared" si="44"/>
        <v>0</v>
      </c>
      <c r="K54" s="6">
        <f t="shared" si="45"/>
        <v>0</v>
      </c>
      <c r="L54" s="6">
        <f t="shared" si="46"/>
        <v>0</v>
      </c>
      <c r="M54" s="6">
        <f t="shared" si="47"/>
        <v>18</v>
      </c>
      <c r="N54" s="6">
        <f t="shared" si="48"/>
        <v>0</v>
      </c>
      <c r="O54" s="6">
        <f t="shared" si="49"/>
        <v>0</v>
      </c>
      <c r="P54" s="6">
        <f t="shared" si="50"/>
        <v>0</v>
      </c>
      <c r="Q54" s="6">
        <f t="shared" si="51"/>
        <v>0</v>
      </c>
      <c r="R54" s="7">
        <f t="shared" si="52"/>
        <v>4</v>
      </c>
      <c r="S54" s="7">
        <f t="shared" si="53"/>
        <v>2</v>
      </c>
      <c r="T54" s="7">
        <v>1.82</v>
      </c>
      <c r="U54" s="11"/>
      <c r="V54" s="10"/>
      <c r="W54" s="11"/>
      <c r="X54" s="10"/>
      <c r="Y54" s="11"/>
      <c r="Z54" s="10"/>
      <c r="AA54" s="11"/>
      <c r="AB54" s="10"/>
      <c r="AC54" s="7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54"/>
        <v>0</v>
      </c>
      <c r="AP54" s="11">
        <v>18</v>
      </c>
      <c r="AQ54" s="10" t="s">
        <v>53</v>
      </c>
      <c r="AR54" s="11"/>
      <c r="AS54" s="10"/>
      <c r="AT54" s="11"/>
      <c r="AU54" s="10"/>
      <c r="AV54" s="11"/>
      <c r="AW54" s="10"/>
      <c r="AX54" s="7">
        <v>2</v>
      </c>
      <c r="AY54" s="11">
        <v>18</v>
      </c>
      <c r="AZ54" s="10" t="s">
        <v>53</v>
      </c>
      <c r="BA54" s="11"/>
      <c r="BB54" s="10"/>
      <c r="BC54" s="11"/>
      <c r="BD54" s="10"/>
      <c r="BE54" s="11"/>
      <c r="BF54" s="10"/>
      <c r="BG54" s="11"/>
      <c r="BH54" s="10"/>
      <c r="BI54" s="7">
        <v>2</v>
      </c>
      <c r="BJ54" s="7">
        <f t="shared" si="55"/>
        <v>4</v>
      </c>
      <c r="BK54" s="11"/>
      <c r="BL54" s="10"/>
      <c r="BM54" s="11"/>
      <c r="BN54" s="10"/>
      <c r="BO54" s="11"/>
      <c r="BP54" s="10"/>
      <c r="BQ54" s="11"/>
      <c r="BR54" s="10"/>
      <c r="BS54" s="7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56"/>
        <v>0</v>
      </c>
      <c r="CF54" s="11"/>
      <c r="CG54" s="10"/>
      <c r="CH54" s="11"/>
      <c r="CI54" s="10"/>
      <c r="CJ54" s="11"/>
      <c r="CK54" s="10"/>
      <c r="CL54" s="11"/>
      <c r="CM54" s="10"/>
      <c r="CN54" s="7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57"/>
        <v>0</v>
      </c>
    </row>
    <row r="55" spans="1:104" x14ac:dyDescent="0.2">
      <c r="A55" s="15">
        <v>2</v>
      </c>
      <c r="B55" s="15">
        <v>1</v>
      </c>
      <c r="C55" s="15"/>
      <c r="D55" s="6" t="s">
        <v>123</v>
      </c>
      <c r="E55" s="3" t="s">
        <v>124</v>
      </c>
      <c r="F55" s="6">
        <f t="shared" si="40"/>
        <v>0</v>
      </c>
      <c r="G55" s="6">
        <f t="shared" si="41"/>
        <v>2</v>
      </c>
      <c r="H55" s="6">
        <f t="shared" si="42"/>
        <v>36</v>
      </c>
      <c r="I55" s="6">
        <f t="shared" si="43"/>
        <v>18</v>
      </c>
      <c r="J55" s="6">
        <f t="shared" si="44"/>
        <v>0</v>
      </c>
      <c r="K55" s="6">
        <f t="shared" si="45"/>
        <v>0</v>
      </c>
      <c r="L55" s="6">
        <f t="shared" si="46"/>
        <v>0</v>
      </c>
      <c r="M55" s="6">
        <f t="shared" si="47"/>
        <v>18</v>
      </c>
      <c r="N55" s="6">
        <f t="shared" si="48"/>
        <v>0</v>
      </c>
      <c r="O55" s="6">
        <f t="shared" si="49"/>
        <v>0</v>
      </c>
      <c r="P55" s="6">
        <f t="shared" si="50"/>
        <v>0</v>
      </c>
      <c r="Q55" s="6">
        <f t="shared" si="51"/>
        <v>0</v>
      </c>
      <c r="R55" s="7">
        <f t="shared" si="52"/>
        <v>4</v>
      </c>
      <c r="S55" s="7">
        <f t="shared" si="53"/>
        <v>2</v>
      </c>
      <c r="T55" s="7">
        <v>1.82</v>
      </c>
      <c r="U55" s="11"/>
      <c r="V55" s="10"/>
      <c r="W55" s="11"/>
      <c r="X55" s="10"/>
      <c r="Y55" s="11"/>
      <c r="Z55" s="10"/>
      <c r="AA55" s="11"/>
      <c r="AB55" s="10"/>
      <c r="AC55" s="7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54"/>
        <v>0</v>
      </c>
      <c r="AP55" s="11">
        <v>18</v>
      </c>
      <c r="AQ55" s="10" t="s">
        <v>53</v>
      </c>
      <c r="AR55" s="11"/>
      <c r="AS55" s="10"/>
      <c r="AT55" s="11"/>
      <c r="AU55" s="10"/>
      <c r="AV55" s="11"/>
      <c r="AW55" s="10"/>
      <c r="AX55" s="7">
        <v>2</v>
      </c>
      <c r="AY55" s="11">
        <v>18</v>
      </c>
      <c r="AZ55" s="10" t="s">
        <v>53</v>
      </c>
      <c r="BA55" s="11"/>
      <c r="BB55" s="10"/>
      <c r="BC55" s="11"/>
      <c r="BD55" s="10"/>
      <c r="BE55" s="11"/>
      <c r="BF55" s="10"/>
      <c r="BG55" s="11"/>
      <c r="BH55" s="10"/>
      <c r="BI55" s="7">
        <v>2</v>
      </c>
      <c r="BJ55" s="7">
        <f t="shared" si="55"/>
        <v>4</v>
      </c>
      <c r="BK55" s="11"/>
      <c r="BL55" s="10"/>
      <c r="BM55" s="11"/>
      <c r="BN55" s="10"/>
      <c r="BO55" s="11"/>
      <c r="BP55" s="10"/>
      <c r="BQ55" s="11"/>
      <c r="BR55" s="10"/>
      <c r="BS55" s="7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56"/>
        <v>0</v>
      </c>
      <c r="CF55" s="11"/>
      <c r="CG55" s="10"/>
      <c r="CH55" s="11"/>
      <c r="CI55" s="10"/>
      <c r="CJ55" s="11"/>
      <c r="CK55" s="10"/>
      <c r="CL55" s="11"/>
      <c r="CM55" s="10"/>
      <c r="CN55" s="7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57"/>
        <v>0</v>
      </c>
    </row>
    <row r="56" spans="1:104" x14ac:dyDescent="0.2">
      <c r="A56" s="15">
        <v>3</v>
      </c>
      <c r="B56" s="15">
        <v>1</v>
      </c>
      <c r="C56" s="15"/>
      <c r="D56" s="6" t="s">
        <v>125</v>
      </c>
      <c r="E56" s="3" t="s">
        <v>126</v>
      </c>
      <c r="F56" s="6">
        <f t="shared" si="40"/>
        <v>0</v>
      </c>
      <c r="G56" s="6">
        <f t="shared" si="41"/>
        <v>2</v>
      </c>
      <c r="H56" s="6">
        <f t="shared" si="42"/>
        <v>36</v>
      </c>
      <c r="I56" s="6">
        <f t="shared" si="43"/>
        <v>18</v>
      </c>
      <c r="J56" s="6">
        <f t="shared" si="44"/>
        <v>0</v>
      </c>
      <c r="K56" s="6">
        <f t="shared" si="45"/>
        <v>0</v>
      </c>
      <c r="L56" s="6">
        <f t="shared" si="46"/>
        <v>0</v>
      </c>
      <c r="M56" s="6">
        <f t="shared" si="47"/>
        <v>18</v>
      </c>
      <c r="N56" s="6">
        <f t="shared" si="48"/>
        <v>0</v>
      </c>
      <c r="O56" s="6">
        <f t="shared" si="49"/>
        <v>0</v>
      </c>
      <c r="P56" s="6">
        <f t="shared" si="50"/>
        <v>0</v>
      </c>
      <c r="Q56" s="6">
        <f t="shared" si="51"/>
        <v>0</v>
      </c>
      <c r="R56" s="7">
        <f t="shared" si="52"/>
        <v>4</v>
      </c>
      <c r="S56" s="7">
        <f t="shared" si="53"/>
        <v>2</v>
      </c>
      <c r="T56" s="7">
        <v>2.2000000000000002</v>
      </c>
      <c r="U56" s="11"/>
      <c r="V56" s="10"/>
      <c r="W56" s="11"/>
      <c r="X56" s="10"/>
      <c r="Y56" s="11"/>
      <c r="Z56" s="10"/>
      <c r="AA56" s="11"/>
      <c r="AB56" s="10"/>
      <c r="AC56" s="7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54"/>
        <v>0</v>
      </c>
      <c r="AP56" s="11"/>
      <c r="AQ56" s="10"/>
      <c r="AR56" s="11"/>
      <c r="AS56" s="10"/>
      <c r="AT56" s="11"/>
      <c r="AU56" s="10"/>
      <c r="AV56" s="11"/>
      <c r="AW56" s="10"/>
      <c r="AX56" s="7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55"/>
        <v>0</v>
      </c>
      <c r="BK56" s="11">
        <v>18</v>
      </c>
      <c r="BL56" s="10" t="s">
        <v>53</v>
      </c>
      <c r="BM56" s="11"/>
      <c r="BN56" s="10"/>
      <c r="BO56" s="11"/>
      <c r="BP56" s="10"/>
      <c r="BQ56" s="11"/>
      <c r="BR56" s="10"/>
      <c r="BS56" s="7">
        <v>2</v>
      </c>
      <c r="BT56" s="11">
        <v>18</v>
      </c>
      <c r="BU56" s="10" t="s">
        <v>53</v>
      </c>
      <c r="BV56" s="11"/>
      <c r="BW56" s="10"/>
      <c r="BX56" s="11"/>
      <c r="BY56" s="10"/>
      <c r="BZ56" s="11"/>
      <c r="CA56" s="10"/>
      <c r="CB56" s="11"/>
      <c r="CC56" s="10"/>
      <c r="CD56" s="7">
        <v>2</v>
      </c>
      <c r="CE56" s="7">
        <f t="shared" si="56"/>
        <v>4</v>
      </c>
      <c r="CF56" s="11"/>
      <c r="CG56" s="10"/>
      <c r="CH56" s="11"/>
      <c r="CI56" s="10"/>
      <c r="CJ56" s="11"/>
      <c r="CK56" s="10"/>
      <c r="CL56" s="11"/>
      <c r="CM56" s="10"/>
      <c r="CN56" s="7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57"/>
        <v>0</v>
      </c>
    </row>
    <row r="57" spans="1:104" x14ac:dyDescent="0.2">
      <c r="A57" s="15">
        <v>3</v>
      </c>
      <c r="B57" s="15">
        <v>1</v>
      </c>
      <c r="C57" s="15"/>
      <c r="D57" s="6" t="s">
        <v>127</v>
      </c>
      <c r="E57" s="3" t="s">
        <v>128</v>
      </c>
      <c r="F57" s="6">
        <f t="shared" si="40"/>
        <v>0</v>
      </c>
      <c r="G57" s="6">
        <f t="shared" si="41"/>
        <v>2</v>
      </c>
      <c r="H57" s="6">
        <f t="shared" si="42"/>
        <v>36</v>
      </c>
      <c r="I57" s="6">
        <f t="shared" si="43"/>
        <v>18</v>
      </c>
      <c r="J57" s="6">
        <f t="shared" si="44"/>
        <v>0</v>
      </c>
      <c r="K57" s="6">
        <f t="shared" si="45"/>
        <v>0</v>
      </c>
      <c r="L57" s="6">
        <f t="shared" si="46"/>
        <v>0</v>
      </c>
      <c r="M57" s="6">
        <f t="shared" si="47"/>
        <v>18</v>
      </c>
      <c r="N57" s="6">
        <f t="shared" si="48"/>
        <v>0</v>
      </c>
      <c r="O57" s="6">
        <f t="shared" si="49"/>
        <v>0</v>
      </c>
      <c r="P57" s="6">
        <f t="shared" si="50"/>
        <v>0</v>
      </c>
      <c r="Q57" s="6">
        <f t="shared" si="51"/>
        <v>0</v>
      </c>
      <c r="R57" s="7">
        <f t="shared" si="52"/>
        <v>4</v>
      </c>
      <c r="S57" s="7">
        <f t="shared" si="53"/>
        <v>2</v>
      </c>
      <c r="T57" s="7">
        <v>2.2000000000000002</v>
      </c>
      <c r="U57" s="11"/>
      <c r="V57" s="10"/>
      <c r="W57" s="11"/>
      <c r="X57" s="10"/>
      <c r="Y57" s="11"/>
      <c r="Z57" s="10"/>
      <c r="AA57" s="11"/>
      <c r="AB57" s="10"/>
      <c r="AC57" s="7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54"/>
        <v>0</v>
      </c>
      <c r="AP57" s="11"/>
      <c r="AQ57" s="10"/>
      <c r="AR57" s="11"/>
      <c r="AS57" s="10"/>
      <c r="AT57" s="11"/>
      <c r="AU57" s="10"/>
      <c r="AV57" s="11"/>
      <c r="AW57" s="10"/>
      <c r="AX57" s="7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55"/>
        <v>0</v>
      </c>
      <c r="BK57" s="11">
        <v>18</v>
      </c>
      <c r="BL57" s="10" t="s">
        <v>53</v>
      </c>
      <c r="BM57" s="11"/>
      <c r="BN57" s="10"/>
      <c r="BO57" s="11"/>
      <c r="BP57" s="10"/>
      <c r="BQ57" s="11"/>
      <c r="BR57" s="10"/>
      <c r="BS57" s="7">
        <v>2</v>
      </c>
      <c r="BT57" s="11">
        <v>18</v>
      </c>
      <c r="BU57" s="10" t="s">
        <v>53</v>
      </c>
      <c r="BV57" s="11"/>
      <c r="BW57" s="10"/>
      <c r="BX57" s="11"/>
      <c r="BY57" s="10"/>
      <c r="BZ57" s="11"/>
      <c r="CA57" s="10"/>
      <c r="CB57" s="11"/>
      <c r="CC57" s="10"/>
      <c r="CD57" s="7">
        <v>2</v>
      </c>
      <c r="CE57" s="7">
        <f t="shared" si="56"/>
        <v>4</v>
      </c>
      <c r="CF57" s="11"/>
      <c r="CG57" s="10"/>
      <c r="CH57" s="11"/>
      <c r="CI57" s="10"/>
      <c r="CJ57" s="11"/>
      <c r="CK57" s="10"/>
      <c r="CL57" s="11"/>
      <c r="CM57" s="10"/>
      <c r="CN57" s="7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57"/>
        <v>0</v>
      </c>
    </row>
    <row r="58" spans="1:104" ht="20.100000000000001" customHeight="1" x14ac:dyDescent="0.2">
      <c r="A58" s="12" t="s">
        <v>129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2"/>
      <c r="CZ58" s="13"/>
    </row>
    <row r="59" spans="1:104" x14ac:dyDescent="0.2">
      <c r="A59" s="6"/>
      <c r="B59" s="6"/>
      <c r="C59" s="6"/>
      <c r="D59" s="6" t="s">
        <v>130</v>
      </c>
      <c r="E59" s="3" t="s">
        <v>131</v>
      </c>
      <c r="F59" s="6">
        <f>COUNTIF(U59:CX59,"e")</f>
        <v>0</v>
      </c>
      <c r="G59" s="6">
        <f>COUNTIF(U59:CX59,"z")</f>
        <v>1</v>
      </c>
      <c r="H59" s="6">
        <f>SUM(I59:Q59)</f>
        <v>3</v>
      </c>
      <c r="I59" s="6">
        <f>U59+AP59+BK59+CF59</f>
        <v>0</v>
      </c>
      <c r="J59" s="6">
        <f>W59+AR59+BM59+CH59</f>
        <v>0</v>
      </c>
      <c r="K59" s="6">
        <f>Y59+AT59+BO59+CJ59</f>
        <v>0</v>
      </c>
      <c r="L59" s="6">
        <f>AA59+AV59+BQ59+CL59</f>
        <v>0</v>
      </c>
      <c r="M59" s="6">
        <f>AD59+AY59+BT59+CO59</f>
        <v>0</v>
      </c>
      <c r="N59" s="6">
        <f>AF59+BA59+BV59+CQ59</f>
        <v>0</v>
      </c>
      <c r="O59" s="6">
        <f>AH59+BC59+BX59+CS59</f>
        <v>0</v>
      </c>
      <c r="P59" s="6">
        <f>AJ59+BE59+BZ59+CU59</f>
        <v>0</v>
      </c>
      <c r="Q59" s="6">
        <f>AL59+BG59+CB59+CW59</f>
        <v>3</v>
      </c>
      <c r="R59" s="7">
        <f>AO59+BJ59+CE59+CZ59</f>
        <v>3</v>
      </c>
      <c r="S59" s="7">
        <f>AN59+BI59+CD59+CY59</f>
        <v>3</v>
      </c>
      <c r="T59" s="7">
        <v>0</v>
      </c>
      <c r="U59" s="11"/>
      <c r="V59" s="10"/>
      <c r="W59" s="11"/>
      <c r="X59" s="10"/>
      <c r="Y59" s="11"/>
      <c r="Z59" s="10"/>
      <c r="AA59" s="11"/>
      <c r="AB59" s="10"/>
      <c r="AC59" s="7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>AC59+AN59</f>
        <v>0</v>
      </c>
      <c r="AP59" s="11"/>
      <c r="AQ59" s="10"/>
      <c r="AR59" s="11"/>
      <c r="AS59" s="10"/>
      <c r="AT59" s="11"/>
      <c r="AU59" s="10"/>
      <c r="AV59" s="11"/>
      <c r="AW59" s="10"/>
      <c r="AX59" s="7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>AX59+BI59</f>
        <v>0</v>
      </c>
      <c r="BK59" s="11"/>
      <c r="BL59" s="10"/>
      <c r="BM59" s="11"/>
      <c r="BN59" s="10"/>
      <c r="BO59" s="11"/>
      <c r="BP59" s="10"/>
      <c r="BQ59" s="11"/>
      <c r="BR59" s="10"/>
      <c r="BS59" s="7"/>
      <c r="BT59" s="11"/>
      <c r="BU59" s="10"/>
      <c r="BV59" s="11"/>
      <c r="BW59" s="10"/>
      <c r="BX59" s="11"/>
      <c r="BY59" s="10"/>
      <c r="BZ59" s="11"/>
      <c r="CA59" s="10"/>
      <c r="CB59" s="11">
        <v>3</v>
      </c>
      <c r="CC59" s="10" t="s">
        <v>53</v>
      </c>
      <c r="CD59" s="7">
        <v>3</v>
      </c>
      <c r="CE59" s="7">
        <f>BS59+CD59</f>
        <v>3</v>
      </c>
      <c r="CF59" s="11"/>
      <c r="CG59" s="10"/>
      <c r="CH59" s="11"/>
      <c r="CI59" s="10"/>
      <c r="CJ59" s="11"/>
      <c r="CK59" s="10"/>
      <c r="CL59" s="11"/>
      <c r="CM59" s="10"/>
      <c r="CN59" s="7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>CN59+CY59</f>
        <v>0</v>
      </c>
    </row>
    <row r="60" spans="1:104" ht="15.95" customHeight="1" x14ac:dyDescent="0.2">
      <c r="A60" s="6"/>
      <c r="B60" s="6"/>
      <c r="C60" s="6"/>
      <c r="D60" s="6"/>
      <c r="E60" s="6" t="s">
        <v>66</v>
      </c>
      <c r="F60" s="6">
        <f t="shared" ref="F60:AK60" si="58">SUM(F59:F59)</f>
        <v>0</v>
      </c>
      <c r="G60" s="6">
        <f t="shared" si="58"/>
        <v>1</v>
      </c>
      <c r="H60" s="6">
        <f t="shared" si="58"/>
        <v>3</v>
      </c>
      <c r="I60" s="6">
        <f t="shared" si="58"/>
        <v>0</v>
      </c>
      <c r="J60" s="6">
        <f t="shared" si="58"/>
        <v>0</v>
      </c>
      <c r="K60" s="6">
        <f t="shared" si="58"/>
        <v>0</v>
      </c>
      <c r="L60" s="6">
        <f t="shared" si="58"/>
        <v>0</v>
      </c>
      <c r="M60" s="6">
        <f t="shared" si="58"/>
        <v>0</v>
      </c>
      <c r="N60" s="6">
        <f t="shared" si="58"/>
        <v>0</v>
      </c>
      <c r="O60" s="6">
        <f t="shared" si="58"/>
        <v>0</v>
      </c>
      <c r="P60" s="6">
        <f t="shared" si="58"/>
        <v>0</v>
      </c>
      <c r="Q60" s="6">
        <f t="shared" si="58"/>
        <v>3</v>
      </c>
      <c r="R60" s="7">
        <f t="shared" si="58"/>
        <v>3</v>
      </c>
      <c r="S60" s="7">
        <f t="shared" si="58"/>
        <v>3</v>
      </c>
      <c r="T60" s="7">
        <f t="shared" si="58"/>
        <v>0</v>
      </c>
      <c r="U60" s="11">
        <f t="shared" si="58"/>
        <v>0</v>
      </c>
      <c r="V60" s="10">
        <f t="shared" si="58"/>
        <v>0</v>
      </c>
      <c r="W60" s="11">
        <f t="shared" si="58"/>
        <v>0</v>
      </c>
      <c r="X60" s="10">
        <f t="shared" si="58"/>
        <v>0</v>
      </c>
      <c r="Y60" s="11">
        <f t="shared" si="58"/>
        <v>0</v>
      </c>
      <c r="Z60" s="10">
        <f t="shared" si="58"/>
        <v>0</v>
      </c>
      <c r="AA60" s="11">
        <f t="shared" si="58"/>
        <v>0</v>
      </c>
      <c r="AB60" s="10">
        <f t="shared" si="58"/>
        <v>0</v>
      </c>
      <c r="AC60" s="7">
        <f t="shared" si="58"/>
        <v>0</v>
      </c>
      <c r="AD60" s="11">
        <f t="shared" si="58"/>
        <v>0</v>
      </c>
      <c r="AE60" s="10">
        <f t="shared" si="58"/>
        <v>0</v>
      </c>
      <c r="AF60" s="11">
        <f t="shared" si="58"/>
        <v>0</v>
      </c>
      <c r="AG60" s="10">
        <f t="shared" si="58"/>
        <v>0</v>
      </c>
      <c r="AH60" s="11">
        <f t="shared" si="58"/>
        <v>0</v>
      </c>
      <c r="AI60" s="10">
        <f t="shared" si="58"/>
        <v>0</v>
      </c>
      <c r="AJ60" s="11">
        <f t="shared" si="58"/>
        <v>0</v>
      </c>
      <c r="AK60" s="10">
        <f t="shared" si="58"/>
        <v>0</v>
      </c>
      <c r="AL60" s="11">
        <f t="shared" ref="AL60:BQ60" si="59">SUM(AL59:AL59)</f>
        <v>0</v>
      </c>
      <c r="AM60" s="10">
        <f t="shared" si="59"/>
        <v>0</v>
      </c>
      <c r="AN60" s="7">
        <f t="shared" si="59"/>
        <v>0</v>
      </c>
      <c r="AO60" s="7">
        <f t="shared" si="59"/>
        <v>0</v>
      </c>
      <c r="AP60" s="11">
        <f t="shared" si="59"/>
        <v>0</v>
      </c>
      <c r="AQ60" s="10">
        <f t="shared" si="59"/>
        <v>0</v>
      </c>
      <c r="AR60" s="11">
        <f t="shared" si="59"/>
        <v>0</v>
      </c>
      <c r="AS60" s="10">
        <f t="shared" si="59"/>
        <v>0</v>
      </c>
      <c r="AT60" s="11">
        <f t="shared" si="59"/>
        <v>0</v>
      </c>
      <c r="AU60" s="10">
        <f t="shared" si="59"/>
        <v>0</v>
      </c>
      <c r="AV60" s="11">
        <f t="shared" si="59"/>
        <v>0</v>
      </c>
      <c r="AW60" s="10">
        <f t="shared" si="59"/>
        <v>0</v>
      </c>
      <c r="AX60" s="7">
        <f t="shared" si="59"/>
        <v>0</v>
      </c>
      <c r="AY60" s="11">
        <f t="shared" si="59"/>
        <v>0</v>
      </c>
      <c r="AZ60" s="10">
        <f t="shared" si="59"/>
        <v>0</v>
      </c>
      <c r="BA60" s="11">
        <f t="shared" si="59"/>
        <v>0</v>
      </c>
      <c r="BB60" s="10">
        <f t="shared" si="59"/>
        <v>0</v>
      </c>
      <c r="BC60" s="11">
        <f t="shared" si="59"/>
        <v>0</v>
      </c>
      <c r="BD60" s="10">
        <f t="shared" si="59"/>
        <v>0</v>
      </c>
      <c r="BE60" s="11">
        <f t="shared" si="59"/>
        <v>0</v>
      </c>
      <c r="BF60" s="10">
        <f t="shared" si="59"/>
        <v>0</v>
      </c>
      <c r="BG60" s="11">
        <f t="shared" si="59"/>
        <v>0</v>
      </c>
      <c r="BH60" s="10">
        <f t="shared" si="59"/>
        <v>0</v>
      </c>
      <c r="BI60" s="7">
        <f t="shared" si="59"/>
        <v>0</v>
      </c>
      <c r="BJ60" s="7">
        <f t="shared" si="59"/>
        <v>0</v>
      </c>
      <c r="BK60" s="11">
        <f t="shared" si="59"/>
        <v>0</v>
      </c>
      <c r="BL60" s="10">
        <f t="shared" si="59"/>
        <v>0</v>
      </c>
      <c r="BM60" s="11">
        <f t="shared" si="59"/>
        <v>0</v>
      </c>
      <c r="BN60" s="10">
        <f t="shared" si="59"/>
        <v>0</v>
      </c>
      <c r="BO60" s="11">
        <f t="shared" si="59"/>
        <v>0</v>
      </c>
      <c r="BP60" s="10">
        <f t="shared" si="59"/>
        <v>0</v>
      </c>
      <c r="BQ60" s="11">
        <f t="shared" si="59"/>
        <v>0</v>
      </c>
      <c r="BR60" s="10">
        <f t="shared" ref="BR60:CW60" si="60">SUM(BR59:BR59)</f>
        <v>0</v>
      </c>
      <c r="BS60" s="7">
        <f t="shared" si="60"/>
        <v>0</v>
      </c>
      <c r="BT60" s="11">
        <f t="shared" si="60"/>
        <v>0</v>
      </c>
      <c r="BU60" s="10">
        <f t="shared" si="60"/>
        <v>0</v>
      </c>
      <c r="BV60" s="11">
        <f t="shared" si="60"/>
        <v>0</v>
      </c>
      <c r="BW60" s="10">
        <f t="shared" si="60"/>
        <v>0</v>
      </c>
      <c r="BX60" s="11">
        <f t="shared" si="60"/>
        <v>0</v>
      </c>
      <c r="BY60" s="10">
        <f t="shared" si="60"/>
        <v>0</v>
      </c>
      <c r="BZ60" s="11">
        <f t="shared" si="60"/>
        <v>0</v>
      </c>
      <c r="CA60" s="10">
        <f t="shared" si="60"/>
        <v>0</v>
      </c>
      <c r="CB60" s="11">
        <f t="shared" si="60"/>
        <v>3</v>
      </c>
      <c r="CC60" s="10">
        <f t="shared" si="60"/>
        <v>0</v>
      </c>
      <c r="CD60" s="7">
        <f t="shared" si="60"/>
        <v>3</v>
      </c>
      <c r="CE60" s="7">
        <f t="shared" si="60"/>
        <v>3</v>
      </c>
      <c r="CF60" s="11">
        <f t="shared" si="60"/>
        <v>0</v>
      </c>
      <c r="CG60" s="10">
        <f t="shared" si="60"/>
        <v>0</v>
      </c>
      <c r="CH60" s="11">
        <f t="shared" si="60"/>
        <v>0</v>
      </c>
      <c r="CI60" s="10">
        <f t="shared" si="60"/>
        <v>0</v>
      </c>
      <c r="CJ60" s="11">
        <f t="shared" si="60"/>
        <v>0</v>
      </c>
      <c r="CK60" s="10">
        <f t="shared" si="60"/>
        <v>0</v>
      </c>
      <c r="CL60" s="11">
        <f t="shared" si="60"/>
        <v>0</v>
      </c>
      <c r="CM60" s="10">
        <f t="shared" si="60"/>
        <v>0</v>
      </c>
      <c r="CN60" s="7">
        <f t="shared" si="60"/>
        <v>0</v>
      </c>
      <c r="CO60" s="11">
        <f t="shared" si="60"/>
        <v>0</v>
      </c>
      <c r="CP60" s="10">
        <f t="shared" si="60"/>
        <v>0</v>
      </c>
      <c r="CQ60" s="11">
        <f t="shared" si="60"/>
        <v>0</v>
      </c>
      <c r="CR60" s="10">
        <f t="shared" si="60"/>
        <v>0</v>
      </c>
      <c r="CS60" s="11">
        <f t="shared" si="60"/>
        <v>0</v>
      </c>
      <c r="CT60" s="10">
        <f t="shared" si="60"/>
        <v>0</v>
      </c>
      <c r="CU60" s="11">
        <f t="shared" si="60"/>
        <v>0</v>
      </c>
      <c r="CV60" s="10">
        <f t="shared" si="60"/>
        <v>0</v>
      </c>
      <c r="CW60" s="11">
        <f t="shared" si="60"/>
        <v>0</v>
      </c>
      <c r="CX60" s="10">
        <f>SUM(CX59:CX59)</f>
        <v>0</v>
      </c>
      <c r="CY60" s="7">
        <f>SUM(CY59:CY59)</f>
        <v>0</v>
      </c>
      <c r="CZ60" s="7">
        <f>SUM(CZ59:CZ59)</f>
        <v>0</v>
      </c>
    </row>
    <row r="61" spans="1:104" ht="20.100000000000001" customHeight="1" x14ac:dyDescent="0.2">
      <c r="A61" s="12" t="s">
        <v>132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2"/>
      <c r="CZ61" s="13"/>
    </row>
    <row r="62" spans="1:104" x14ac:dyDescent="0.2">
      <c r="A62" s="6"/>
      <c r="B62" s="6"/>
      <c r="C62" s="6"/>
      <c r="D62" s="6" t="s">
        <v>133</v>
      </c>
      <c r="E62" s="3" t="s">
        <v>134</v>
      </c>
      <c r="F62" s="6">
        <f>COUNTIF(U62:CX62,"e")</f>
        <v>0</v>
      </c>
      <c r="G62" s="6">
        <f>COUNTIF(U62:CX62,"z")</f>
        <v>1</v>
      </c>
      <c r="H62" s="6">
        <f>SUM(I62:Q62)</f>
        <v>5</v>
      </c>
      <c r="I62" s="6">
        <f>U62+AP62+BK62+CF62</f>
        <v>5</v>
      </c>
      <c r="J62" s="6">
        <f>W62+AR62+BM62+CH62</f>
        <v>0</v>
      </c>
      <c r="K62" s="6">
        <f>Y62+AT62+BO62+CJ62</f>
        <v>0</v>
      </c>
      <c r="L62" s="6">
        <f>AA62+AV62+BQ62+CL62</f>
        <v>0</v>
      </c>
      <c r="M62" s="6">
        <f>AD62+AY62+BT62+CO62</f>
        <v>0</v>
      </c>
      <c r="N62" s="6">
        <f>AF62+BA62+BV62+CQ62</f>
        <v>0</v>
      </c>
      <c r="O62" s="6">
        <f>AH62+BC62+BX62+CS62</f>
        <v>0</v>
      </c>
      <c r="P62" s="6">
        <f>AJ62+BE62+BZ62+CU62</f>
        <v>0</v>
      </c>
      <c r="Q62" s="6">
        <f>AL62+BG62+CB62+CW62</f>
        <v>0</v>
      </c>
      <c r="R62" s="7">
        <f>AO62+BJ62+CE62+CZ62</f>
        <v>1</v>
      </c>
      <c r="S62" s="7">
        <f>AN62+BI62+CD62+CY62</f>
        <v>0</v>
      </c>
      <c r="T62" s="7">
        <v>0.4</v>
      </c>
      <c r="U62" s="11">
        <v>5</v>
      </c>
      <c r="V62" s="10" t="s">
        <v>53</v>
      </c>
      <c r="W62" s="11"/>
      <c r="X62" s="10"/>
      <c r="Y62" s="11"/>
      <c r="Z62" s="10"/>
      <c r="AA62" s="11"/>
      <c r="AB62" s="10"/>
      <c r="AC62" s="7">
        <v>1</v>
      </c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>AC62+AN62</f>
        <v>1</v>
      </c>
      <c r="AP62" s="11"/>
      <c r="AQ62" s="10"/>
      <c r="AR62" s="11"/>
      <c r="AS62" s="10"/>
      <c r="AT62" s="11"/>
      <c r="AU62" s="10"/>
      <c r="AV62" s="11"/>
      <c r="AW62" s="10"/>
      <c r="AX62" s="7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>AX62+BI62</f>
        <v>0</v>
      </c>
      <c r="BK62" s="11"/>
      <c r="BL62" s="10"/>
      <c r="BM62" s="11"/>
      <c r="BN62" s="10"/>
      <c r="BO62" s="11"/>
      <c r="BP62" s="10"/>
      <c r="BQ62" s="11"/>
      <c r="BR62" s="10"/>
      <c r="BS62" s="7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>BS62+CD62</f>
        <v>0</v>
      </c>
      <c r="CF62" s="11"/>
      <c r="CG62" s="10"/>
      <c r="CH62" s="11"/>
      <c r="CI62" s="10"/>
      <c r="CJ62" s="11"/>
      <c r="CK62" s="10"/>
      <c r="CL62" s="11"/>
      <c r="CM62" s="10"/>
      <c r="CN62" s="7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>CN62+CY62</f>
        <v>0</v>
      </c>
    </row>
    <row r="63" spans="1:104" x14ac:dyDescent="0.2">
      <c r="A63" s="6"/>
      <c r="B63" s="6"/>
      <c r="C63" s="6"/>
      <c r="D63" s="6" t="s">
        <v>135</v>
      </c>
      <c r="E63" s="3" t="s">
        <v>136</v>
      </c>
      <c r="F63" s="6">
        <f>COUNTIF(U63:CX63,"e")</f>
        <v>0</v>
      </c>
      <c r="G63" s="6">
        <f>COUNTIF(U63:CX63,"z")</f>
        <v>1</v>
      </c>
      <c r="H63" s="6">
        <f>SUM(I63:Q63)</f>
        <v>2</v>
      </c>
      <c r="I63" s="6">
        <f>U63+AP63+BK63+CF63</f>
        <v>2</v>
      </c>
      <c r="J63" s="6">
        <f>W63+AR63+BM63+CH63</f>
        <v>0</v>
      </c>
      <c r="K63" s="6">
        <f>Y63+AT63+BO63+CJ63</f>
        <v>0</v>
      </c>
      <c r="L63" s="6">
        <f>AA63+AV63+BQ63+CL63</f>
        <v>0</v>
      </c>
      <c r="M63" s="6">
        <f>AD63+AY63+BT63+CO63</f>
        <v>0</v>
      </c>
      <c r="N63" s="6">
        <f>AF63+BA63+BV63+CQ63</f>
        <v>0</v>
      </c>
      <c r="O63" s="6">
        <f>AH63+BC63+BX63+CS63</f>
        <v>0</v>
      </c>
      <c r="P63" s="6">
        <f>AJ63+BE63+BZ63+CU63</f>
        <v>0</v>
      </c>
      <c r="Q63" s="6">
        <f>AL63+BG63+CB63+CW63</f>
        <v>0</v>
      </c>
      <c r="R63" s="7">
        <f>AO63+BJ63+CE63+CZ63</f>
        <v>0</v>
      </c>
      <c r="S63" s="7">
        <f>AN63+BI63+CD63+CY63</f>
        <v>0</v>
      </c>
      <c r="T63" s="7">
        <v>0</v>
      </c>
      <c r="U63" s="11"/>
      <c r="V63" s="10"/>
      <c r="W63" s="11"/>
      <c r="X63" s="10"/>
      <c r="Y63" s="11"/>
      <c r="Z63" s="10"/>
      <c r="AA63" s="11"/>
      <c r="AB63" s="10"/>
      <c r="AC63" s="7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>AC63+AN63</f>
        <v>0</v>
      </c>
      <c r="AP63" s="11">
        <v>2</v>
      </c>
      <c r="AQ63" s="10" t="s">
        <v>53</v>
      </c>
      <c r="AR63" s="11"/>
      <c r="AS63" s="10"/>
      <c r="AT63" s="11"/>
      <c r="AU63" s="10"/>
      <c r="AV63" s="11"/>
      <c r="AW63" s="10"/>
      <c r="AX63" s="7">
        <v>0</v>
      </c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>AX63+BI63</f>
        <v>0</v>
      </c>
      <c r="BK63" s="11"/>
      <c r="BL63" s="10"/>
      <c r="BM63" s="11"/>
      <c r="BN63" s="10"/>
      <c r="BO63" s="11"/>
      <c r="BP63" s="10"/>
      <c r="BQ63" s="11"/>
      <c r="BR63" s="10"/>
      <c r="BS63" s="7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>BS63+CD63</f>
        <v>0</v>
      </c>
      <c r="CF63" s="11"/>
      <c r="CG63" s="10"/>
      <c r="CH63" s="11"/>
      <c r="CI63" s="10"/>
      <c r="CJ63" s="11"/>
      <c r="CK63" s="10"/>
      <c r="CL63" s="11"/>
      <c r="CM63" s="10"/>
      <c r="CN63" s="7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>CN63+CY63</f>
        <v>0</v>
      </c>
    </row>
    <row r="64" spans="1:104" ht="15.95" customHeight="1" x14ac:dyDescent="0.2">
      <c r="A64" s="6"/>
      <c r="B64" s="6"/>
      <c r="C64" s="6"/>
      <c r="D64" s="6"/>
      <c r="E64" s="6" t="s">
        <v>66</v>
      </c>
      <c r="F64" s="6">
        <f t="shared" ref="F64:AK64" si="61">SUM(F62:F63)</f>
        <v>0</v>
      </c>
      <c r="G64" s="6">
        <f t="shared" si="61"/>
        <v>2</v>
      </c>
      <c r="H64" s="6">
        <f t="shared" si="61"/>
        <v>7</v>
      </c>
      <c r="I64" s="6">
        <f t="shared" si="61"/>
        <v>7</v>
      </c>
      <c r="J64" s="6">
        <f t="shared" si="61"/>
        <v>0</v>
      </c>
      <c r="K64" s="6">
        <f t="shared" si="61"/>
        <v>0</v>
      </c>
      <c r="L64" s="6">
        <f t="shared" si="61"/>
        <v>0</v>
      </c>
      <c r="M64" s="6">
        <f t="shared" si="61"/>
        <v>0</v>
      </c>
      <c r="N64" s="6">
        <f t="shared" si="61"/>
        <v>0</v>
      </c>
      <c r="O64" s="6">
        <f t="shared" si="61"/>
        <v>0</v>
      </c>
      <c r="P64" s="6">
        <f t="shared" si="61"/>
        <v>0</v>
      </c>
      <c r="Q64" s="6">
        <f t="shared" si="61"/>
        <v>0</v>
      </c>
      <c r="R64" s="7">
        <f t="shared" si="61"/>
        <v>1</v>
      </c>
      <c r="S64" s="7">
        <f t="shared" si="61"/>
        <v>0</v>
      </c>
      <c r="T64" s="7">
        <f t="shared" si="61"/>
        <v>0.4</v>
      </c>
      <c r="U64" s="11">
        <f t="shared" si="61"/>
        <v>5</v>
      </c>
      <c r="V64" s="10">
        <f t="shared" si="61"/>
        <v>0</v>
      </c>
      <c r="W64" s="11">
        <f t="shared" si="61"/>
        <v>0</v>
      </c>
      <c r="X64" s="10">
        <f t="shared" si="61"/>
        <v>0</v>
      </c>
      <c r="Y64" s="11">
        <f t="shared" si="61"/>
        <v>0</v>
      </c>
      <c r="Z64" s="10">
        <f t="shared" si="61"/>
        <v>0</v>
      </c>
      <c r="AA64" s="11">
        <f t="shared" si="61"/>
        <v>0</v>
      </c>
      <c r="AB64" s="10">
        <f t="shared" si="61"/>
        <v>0</v>
      </c>
      <c r="AC64" s="7">
        <f t="shared" si="61"/>
        <v>1</v>
      </c>
      <c r="AD64" s="11">
        <f t="shared" si="61"/>
        <v>0</v>
      </c>
      <c r="AE64" s="10">
        <f t="shared" si="61"/>
        <v>0</v>
      </c>
      <c r="AF64" s="11">
        <f t="shared" si="61"/>
        <v>0</v>
      </c>
      <c r="AG64" s="10">
        <f t="shared" si="61"/>
        <v>0</v>
      </c>
      <c r="AH64" s="11">
        <f t="shared" si="61"/>
        <v>0</v>
      </c>
      <c r="AI64" s="10">
        <f t="shared" si="61"/>
        <v>0</v>
      </c>
      <c r="AJ64" s="11">
        <f t="shared" si="61"/>
        <v>0</v>
      </c>
      <c r="AK64" s="10">
        <f t="shared" si="61"/>
        <v>0</v>
      </c>
      <c r="AL64" s="11">
        <f t="shared" ref="AL64:BQ64" si="62">SUM(AL62:AL63)</f>
        <v>0</v>
      </c>
      <c r="AM64" s="10">
        <f t="shared" si="62"/>
        <v>0</v>
      </c>
      <c r="AN64" s="7">
        <f t="shared" si="62"/>
        <v>0</v>
      </c>
      <c r="AO64" s="7">
        <f t="shared" si="62"/>
        <v>1</v>
      </c>
      <c r="AP64" s="11">
        <f t="shared" si="62"/>
        <v>2</v>
      </c>
      <c r="AQ64" s="10">
        <f t="shared" si="62"/>
        <v>0</v>
      </c>
      <c r="AR64" s="11">
        <f t="shared" si="62"/>
        <v>0</v>
      </c>
      <c r="AS64" s="10">
        <f t="shared" si="62"/>
        <v>0</v>
      </c>
      <c r="AT64" s="11">
        <f t="shared" si="62"/>
        <v>0</v>
      </c>
      <c r="AU64" s="10">
        <f t="shared" si="62"/>
        <v>0</v>
      </c>
      <c r="AV64" s="11">
        <f t="shared" si="62"/>
        <v>0</v>
      </c>
      <c r="AW64" s="10">
        <f t="shared" si="62"/>
        <v>0</v>
      </c>
      <c r="AX64" s="7">
        <f t="shared" si="62"/>
        <v>0</v>
      </c>
      <c r="AY64" s="11">
        <f t="shared" si="62"/>
        <v>0</v>
      </c>
      <c r="AZ64" s="10">
        <f t="shared" si="62"/>
        <v>0</v>
      </c>
      <c r="BA64" s="11">
        <f t="shared" si="62"/>
        <v>0</v>
      </c>
      <c r="BB64" s="10">
        <f t="shared" si="62"/>
        <v>0</v>
      </c>
      <c r="BC64" s="11">
        <f t="shared" si="62"/>
        <v>0</v>
      </c>
      <c r="BD64" s="10">
        <f t="shared" si="62"/>
        <v>0</v>
      </c>
      <c r="BE64" s="11">
        <f t="shared" si="62"/>
        <v>0</v>
      </c>
      <c r="BF64" s="10">
        <f t="shared" si="62"/>
        <v>0</v>
      </c>
      <c r="BG64" s="11">
        <f t="shared" si="62"/>
        <v>0</v>
      </c>
      <c r="BH64" s="10">
        <f t="shared" si="62"/>
        <v>0</v>
      </c>
      <c r="BI64" s="7">
        <f t="shared" si="62"/>
        <v>0</v>
      </c>
      <c r="BJ64" s="7">
        <f t="shared" si="62"/>
        <v>0</v>
      </c>
      <c r="BK64" s="11">
        <f t="shared" si="62"/>
        <v>0</v>
      </c>
      <c r="BL64" s="10">
        <f t="shared" si="62"/>
        <v>0</v>
      </c>
      <c r="BM64" s="11">
        <f t="shared" si="62"/>
        <v>0</v>
      </c>
      <c r="BN64" s="10">
        <f t="shared" si="62"/>
        <v>0</v>
      </c>
      <c r="BO64" s="11">
        <f t="shared" si="62"/>
        <v>0</v>
      </c>
      <c r="BP64" s="10">
        <f t="shared" si="62"/>
        <v>0</v>
      </c>
      <c r="BQ64" s="11">
        <f t="shared" si="62"/>
        <v>0</v>
      </c>
      <c r="BR64" s="10">
        <f t="shared" ref="BR64:CW64" si="63">SUM(BR62:BR63)</f>
        <v>0</v>
      </c>
      <c r="BS64" s="7">
        <f t="shared" si="63"/>
        <v>0</v>
      </c>
      <c r="BT64" s="11">
        <f t="shared" si="63"/>
        <v>0</v>
      </c>
      <c r="BU64" s="10">
        <f t="shared" si="63"/>
        <v>0</v>
      </c>
      <c r="BV64" s="11">
        <f t="shared" si="63"/>
        <v>0</v>
      </c>
      <c r="BW64" s="10">
        <f t="shared" si="63"/>
        <v>0</v>
      </c>
      <c r="BX64" s="11">
        <f t="shared" si="63"/>
        <v>0</v>
      </c>
      <c r="BY64" s="10">
        <f t="shared" si="63"/>
        <v>0</v>
      </c>
      <c r="BZ64" s="11">
        <f t="shared" si="63"/>
        <v>0</v>
      </c>
      <c r="CA64" s="10">
        <f t="shared" si="63"/>
        <v>0</v>
      </c>
      <c r="CB64" s="11">
        <f t="shared" si="63"/>
        <v>0</v>
      </c>
      <c r="CC64" s="10">
        <f t="shared" si="63"/>
        <v>0</v>
      </c>
      <c r="CD64" s="7">
        <f t="shared" si="63"/>
        <v>0</v>
      </c>
      <c r="CE64" s="7">
        <f t="shared" si="63"/>
        <v>0</v>
      </c>
      <c r="CF64" s="11">
        <f t="shared" si="63"/>
        <v>0</v>
      </c>
      <c r="CG64" s="10">
        <f t="shared" si="63"/>
        <v>0</v>
      </c>
      <c r="CH64" s="11">
        <f t="shared" si="63"/>
        <v>0</v>
      </c>
      <c r="CI64" s="10">
        <f t="shared" si="63"/>
        <v>0</v>
      </c>
      <c r="CJ64" s="11">
        <f t="shared" si="63"/>
        <v>0</v>
      </c>
      <c r="CK64" s="10">
        <f t="shared" si="63"/>
        <v>0</v>
      </c>
      <c r="CL64" s="11">
        <f t="shared" si="63"/>
        <v>0</v>
      </c>
      <c r="CM64" s="10">
        <f t="shared" si="63"/>
        <v>0</v>
      </c>
      <c r="CN64" s="7">
        <f t="shared" si="63"/>
        <v>0</v>
      </c>
      <c r="CO64" s="11">
        <f t="shared" si="63"/>
        <v>0</v>
      </c>
      <c r="CP64" s="10">
        <f t="shared" si="63"/>
        <v>0</v>
      </c>
      <c r="CQ64" s="11">
        <f t="shared" si="63"/>
        <v>0</v>
      </c>
      <c r="CR64" s="10">
        <f t="shared" si="63"/>
        <v>0</v>
      </c>
      <c r="CS64" s="11">
        <f t="shared" si="63"/>
        <v>0</v>
      </c>
      <c r="CT64" s="10">
        <f t="shared" si="63"/>
        <v>0</v>
      </c>
      <c r="CU64" s="11">
        <f t="shared" si="63"/>
        <v>0</v>
      </c>
      <c r="CV64" s="10">
        <f t="shared" si="63"/>
        <v>0</v>
      </c>
      <c r="CW64" s="11">
        <f t="shared" si="63"/>
        <v>0</v>
      </c>
      <c r="CX64" s="10">
        <f>SUM(CX62:CX63)</f>
        <v>0</v>
      </c>
      <c r="CY64" s="7">
        <f>SUM(CY62:CY63)</f>
        <v>0</v>
      </c>
      <c r="CZ64" s="7">
        <f>SUM(CZ62:CZ63)</f>
        <v>0</v>
      </c>
    </row>
    <row r="65" spans="1:104" ht="20.100000000000001" customHeight="1" x14ac:dyDescent="0.2">
      <c r="A65" s="6"/>
      <c r="B65" s="6"/>
      <c r="C65" s="6"/>
      <c r="D65" s="6"/>
      <c r="E65" s="8" t="s">
        <v>137</v>
      </c>
      <c r="F65" s="6">
        <f>F23+F50+F60+F64</f>
        <v>3</v>
      </c>
      <c r="G65" s="6">
        <f>G23+G50+G60+G64</f>
        <v>50</v>
      </c>
      <c r="H65" s="6">
        <f t="shared" ref="H65:Q65" si="64">H23+H50+H64</f>
        <v>649</v>
      </c>
      <c r="I65" s="6">
        <f t="shared" si="64"/>
        <v>300</v>
      </c>
      <c r="J65" s="6">
        <f t="shared" si="64"/>
        <v>50</v>
      </c>
      <c r="K65" s="6">
        <f t="shared" si="64"/>
        <v>27</v>
      </c>
      <c r="L65" s="6">
        <f t="shared" si="64"/>
        <v>9</v>
      </c>
      <c r="M65" s="6">
        <f t="shared" si="64"/>
        <v>189</v>
      </c>
      <c r="N65" s="6">
        <f t="shared" si="64"/>
        <v>20</v>
      </c>
      <c r="O65" s="6">
        <f t="shared" si="64"/>
        <v>54</v>
      </c>
      <c r="P65" s="6">
        <f t="shared" si="64"/>
        <v>0</v>
      </c>
      <c r="Q65" s="6">
        <f t="shared" si="64"/>
        <v>0</v>
      </c>
      <c r="R65" s="7">
        <f>R23+R50+R60+R64</f>
        <v>90</v>
      </c>
      <c r="S65" s="7">
        <f>S23+S50+S60+S64</f>
        <v>49.3</v>
      </c>
      <c r="T65" s="7">
        <f>T23+T50+T60+T64</f>
        <v>35.760000000000005</v>
      </c>
      <c r="U65" s="11">
        <f t="shared" ref="U65:AB65" si="65">U23+U50+U64</f>
        <v>119</v>
      </c>
      <c r="V65" s="10">
        <f t="shared" si="65"/>
        <v>0</v>
      </c>
      <c r="W65" s="11">
        <f t="shared" si="65"/>
        <v>0</v>
      </c>
      <c r="X65" s="10">
        <f t="shared" si="65"/>
        <v>0</v>
      </c>
      <c r="Y65" s="11">
        <f t="shared" si="65"/>
        <v>18</v>
      </c>
      <c r="Z65" s="10">
        <f t="shared" si="65"/>
        <v>0</v>
      </c>
      <c r="AA65" s="11">
        <f t="shared" si="65"/>
        <v>0</v>
      </c>
      <c r="AB65" s="10">
        <f t="shared" si="65"/>
        <v>0</v>
      </c>
      <c r="AC65" s="7">
        <f>AC23+AC50+AC60+AC64</f>
        <v>16</v>
      </c>
      <c r="AD65" s="11">
        <f t="shared" ref="AD65:AM65" si="66">AD23+AD50+AD64</f>
        <v>45</v>
      </c>
      <c r="AE65" s="10">
        <f t="shared" si="66"/>
        <v>0</v>
      </c>
      <c r="AF65" s="11">
        <f t="shared" si="66"/>
        <v>20</v>
      </c>
      <c r="AG65" s="10">
        <f t="shared" si="66"/>
        <v>0</v>
      </c>
      <c r="AH65" s="11">
        <f t="shared" si="66"/>
        <v>0</v>
      </c>
      <c r="AI65" s="10">
        <f t="shared" si="66"/>
        <v>0</v>
      </c>
      <c r="AJ65" s="11">
        <f t="shared" si="66"/>
        <v>0</v>
      </c>
      <c r="AK65" s="10">
        <f t="shared" si="66"/>
        <v>0</v>
      </c>
      <c r="AL65" s="11">
        <f t="shared" si="66"/>
        <v>0</v>
      </c>
      <c r="AM65" s="10">
        <f t="shared" si="66"/>
        <v>0</v>
      </c>
      <c r="AN65" s="7">
        <f>AN23+AN50+AN60+AN64</f>
        <v>8</v>
      </c>
      <c r="AO65" s="7">
        <f>AO23+AO50+AO60+AO64</f>
        <v>24</v>
      </c>
      <c r="AP65" s="11">
        <f t="shared" ref="AP65:AW65" si="67">AP23+AP50+AP64</f>
        <v>83</v>
      </c>
      <c r="AQ65" s="10">
        <f t="shared" si="67"/>
        <v>0</v>
      </c>
      <c r="AR65" s="11">
        <f t="shared" si="67"/>
        <v>0</v>
      </c>
      <c r="AS65" s="10">
        <f t="shared" si="67"/>
        <v>0</v>
      </c>
      <c r="AT65" s="11">
        <f t="shared" si="67"/>
        <v>9</v>
      </c>
      <c r="AU65" s="10">
        <f t="shared" si="67"/>
        <v>0</v>
      </c>
      <c r="AV65" s="11">
        <f t="shared" si="67"/>
        <v>0</v>
      </c>
      <c r="AW65" s="10">
        <f t="shared" si="67"/>
        <v>0</v>
      </c>
      <c r="AX65" s="7">
        <f>AX23+AX50+AX60+AX64</f>
        <v>10</v>
      </c>
      <c r="AY65" s="11">
        <f t="shared" ref="AY65:BH65" si="68">AY23+AY50+AY64</f>
        <v>90</v>
      </c>
      <c r="AZ65" s="10">
        <f t="shared" si="68"/>
        <v>0</v>
      </c>
      <c r="BA65" s="11">
        <f t="shared" si="68"/>
        <v>0</v>
      </c>
      <c r="BB65" s="10">
        <f t="shared" si="68"/>
        <v>0</v>
      </c>
      <c r="BC65" s="11">
        <f t="shared" si="68"/>
        <v>18</v>
      </c>
      <c r="BD65" s="10">
        <f t="shared" si="68"/>
        <v>0</v>
      </c>
      <c r="BE65" s="11">
        <f t="shared" si="68"/>
        <v>0</v>
      </c>
      <c r="BF65" s="10">
        <f t="shared" si="68"/>
        <v>0</v>
      </c>
      <c r="BG65" s="11">
        <f t="shared" si="68"/>
        <v>0</v>
      </c>
      <c r="BH65" s="10">
        <f t="shared" si="68"/>
        <v>0</v>
      </c>
      <c r="BI65" s="7">
        <f>BI23+BI50+BI60+BI64</f>
        <v>9</v>
      </c>
      <c r="BJ65" s="7">
        <f>BJ23+BJ50+BJ60+BJ64</f>
        <v>19</v>
      </c>
      <c r="BK65" s="11">
        <f t="shared" ref="BK65:BR65" si="69">BK23+BK50+BK64</f>
        <v>74</v>
      </c>
      <c r="BL65" s="10">
        <f t="shared" si="69"/>
        <v>0</v>
      </c>
      <c r="BM65" s="11">
        <f t="shared" si="69"/>
        <v>35</v>
      </c>
      <c r="BN65" s="10">
        <f t="shared" si="69"/>
        <v>0</v>
      </c>
      <c r="BO65" s="11">
        <f t="shared" si="69"/>
        <v>0</v>
      </c>
      <c r="BP65" s="10">
        <f t="shared" si="69"/>
        <v>0</v>
      </c>
      <c r="BQ65" s="11">
        <f t="shared" si="69"/>
        <v>9</v>
      </c>
      <c r="BR65" s="10">
        <f t="shared" si="69"/>
        <v>0</v>
      </c>
      <c r="BS65" s="7">
        <f>BS23+BS50+BS60+BS64</f>
        <v>11.7</v>
      </c>
      <c r="BT65" s="11">
        <f t="shared" ref="BT65:CC65" si="70">BT23+BT50+BT64</f>
        <v>54</v>
      </c>
      <c r="BU65" s="10">
        <f t="shared" si="70"/>
        <v>0</v>
      </c>
      <c r="BV65" s="11">
        <f t="shared" si="70"/>
        <v>0</v>
      </c>
      <c r="BW65" s="10">
        <f t="shared" si="70"/>
        <v>0</v>
      </c>
      <c r="BX65" s="11">
        <f t="shared" si="70"/>
        <v>27</v>
      </c>
      <c r="BY65" s="10">
        <f t="shared" si="70"/>
        <v>0</v>
      </c>
      <c r="BZ65" s="11">
        <f t="shared" si="70"/>
        <v>0</v>
      </c>
      <c r="CA65" s="10">
        <f t="shared" si="70"/>
        <v>0</v>
      </c>
      <c r="CB65" s="11">
        <f t="shared" si="70"/>
        <v>0</v>
      </c>
      <c r="CC65" s="10">
        <f t="shared" si="70"/>
        <v>0</v>
      </c>
      <c r="CD65" s="7">
        <f>CD23+CD50+CD60+CD64</f>
        <v>11.3</v>
      </c>
      <c r="CE65" s="7">
        <f>CE23+CE50+CE60+CE64</f>
        <v>23</v>
      </c>
      <c r="CF65" s="11">
        <f t="shared" ref="CF65:CM65" si="71">CF23+CF50+CF64</f>
        <v>24</v>
      </c>
      <c r="CG65" s="10">
        <f t="shared" si="71"/>
        <v>0</v>
      </c>
      <c r="CH65" s="11">
        <f t="shared" si="71"/>
        <v>15</v>
      </c>
      <c r="CI65" s="10">
        <f t="shared" si="71"/>
        <v>0</v>
      </c>
      <c r="CJ65" s="11">
        <f t="shared" si="71"/>
        <v>0</v>
      </c>
      <c r="CK65" s="10">
        <f t="shared" si="71"/>
        <v>0</v>
      </c>
      <c r="CL65" s="11">
        <f t="shared" si="71"/>
        <v>0</v>
      </c>
      <c r="CM65" s="10">
        <f t="shared" si="71"/>
        <v>0</v>
      </c>
      <c r="CN65" s="7">
        <f>CN23+CN50+CN60+CN64</f>
        <v>3</v>
      </c>
      <c r="CO65" s="11">
        <f t="shared" ref="CO65:CX65" si="72">CO23+CO50+CO64</f>
        <v>0</v>
      </c>
      <c r="CP65" s="10">
        <f t="shared" si="72"/>
        <v>0</v>
      </c>
      <c r="CQ65" s="11">
        <f t="shared" si="72"/>
        <v>0</v>
      </c>
      <c r="CR65" s="10">
        <f t="shared" si="72"/>
        <v>0</v>
      </c>
      <c r="CS65" s="11">
        <f t="shared" si="72"/>
        <v>9</v>
      </c>
      <c r="CT65" s="10">
        <f t="shared" si="72"/>
        <v>0</v>
      </c>
      <c r="CU65" s="11">
        <f t="shared" si="72"/>
        <v>0</v>
      </c>
      <c r="CV65" s="10">
        <f t="shared" si="72"/>
        <v>0</v>
      </c>
      <c r="CW65" s="11">
        <f t="shared" si="72"/>
        <v>0</v>
      </c>
      <c r="CX65" s="10">
        <f t="shared" si="72"/>
        <v>0</v>
      </c>
      <c r="CY65" s="7">
        <f>CY23+CY50+CY60+CY64</f>
        <v>21</v>
      </c>
      <c r="CZ65" s="7">
        <f>CZ23+CZ50+CZ60+CZ64</f>
        <v>24</v>
      </c>
    </row>
    <row r="67" spans="1:104" x14ac:dyDescent="0.2">
      <c r="D67" s="3" t="s">
        <v>21</v>
      </c>
      <c r="E67" s="3" t="s">
        <v>138</v>
      </c>
    </row>
    <row r="68" spans="1:104" x14ac:dyDescent="0.2">
      <c r="D68" s="3" t="s">
        <v>25</v>
      </c>
      <c r="E68" s="3" t="s">
        <v>139</v>
      </c>
    </row>
    <row r="69" spans="1:104" x14ac:dyDescent="0.2">
      <c r="D69" s="14" t="s">
        <v>31</v>
      </c>
      <c r="E69" s="14"/>
    </row>
    <row r="70" spans="1:104" x14ac:dyDescent="0.2">
      <c r="D70" s="3" t="s">
        <v>33</v>
      </c>
      <c r="E70" s="3" t="s">
        <v>140</v>
      </c>
    </row>
    <row r="71" spans="1:104" x14ac:dyDescent="0.2">
      <c r="D71" s="3" t="s">
        <v>34</v>
      </c>
      <c r="E71" s="3" t="s">
        <v>141</v>
      </c>
    </row>
    <row r="72" spans="1:104" x14ac:dyDescent="0.2">
      <c r="D72" s="3" t="s">
        <v>35</v>
      </c>
      <c r="E72" s="3" t="s">
        <v>142</v>
      </c>
    </row>
    <row r="73" spans="1:104" x14ac:dyDescent="0.2">
      <c r="D73" s="3" t="s">
        <v>36</v>
      </c>
      <c r="E73" s="3" t="s">
        <v>143</v>
      </c>
      <c r="M73" s="9"/>
      <c r="U73" s="9"/>
      <c r="AC73" s="9"/>
    </row>
    <row r="74" spans="1:104" x14ac:dyDescent="0.2">
      <c r="D74" s="14" t="s">
        <v>32</v>
      </c>
      <c r="E74" s="14"/>
    </row>
    <row r="75" spans="1:104" x14ac:dyDescent="0.2">
      <c r="D75" s="3" t="s">
        <v>35</v>
      </c>
      <c r="E75" s="3" t="s">
        <v>142</v>
      </c>
    </row>
    <row r="76" spans="1:104" x14ac:dyDescent="0.2">
      <c r="D76" s="3" t="s">
        <v>37</v>
      </c>
      <c r="E76" s="3" t="s">
        <v>144</v>
      </c>
    </row>
    <row r="77" spans="1:104" x14ac:dyDescent="0.2">
      <c r="D77" s="3" t="s">
        <v>38</v>
      </c>
      <c r="E77" s="3" t="s">
        <v>145</v>
      </c>
    </row>
    <row r="78" spans="1:104" x14ac:dyDescent="0.2">
      <c r="D78" s="3" t="s">
        <v>39</v>
      </c>
      <c r="E78" s="3" t="s">
        <v>146</v>
      </c>
    </row>
    <row r="79" spans="1:104" x14ac:dyDescent="0.2">
      <c r="D79" s="3" t="s">
        <v>40</v>
      </c>
      <c r="E79" s="3" t="s">
        <v>147</v>
      </c>
    </row>
  </sheetData>
  <mergeCells count="93">
    <mergeCell ref="A11:CY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L14"/>
    <mergeCell ref="M14:Q14"/>
    <mergeCell ref="R12:R15"/>
    <mergeCell ref="S12:S15"/>
    <mergeCell ref="T12:T15"/>
    <mergeCell ref="U12:BJ12"/>
    <mergeCell ref="U13:AO13"/>
    <mergeCell ref="U14:AB14"/>
    <mergeCell ref="U15:V15"/>
    <mergeCell ref="W15:X15"/>
    <mergeCell ref="Y15:Z15"/>
    <mergeCell ref="AA15:AB15"/>
    <mergeCell ref="AC14:AC15"/>
    <mergeCell ref="AD14:AM14"/>
    <mergeCell ref="AD15:AE15"/>
    <mergeCell ref="AF15:AG15"/>
    <mergeCell ref="AH15:AI15"/>
    <mergeCell ref="AJ15:AK15"/>
    <mergeCell ref="AL15:AM15"/>
    <mergeCell ref="AN14:AN15"/>
    <mergeCell ref="AO14:AO15"/>
    <mergeCell ref="AP13:BJ13"/>
    <mergeCell ref="AP14:AW14"/>
    <mergeCell ref="AP15:AQ15"/>
    <mergeCell ref="AR15:AS15"/>
    <mergeCell ref="AT15:AU15"/>
    <mergeCell ref="AV15:AW15"/>
    <mergeCell ref="AX14:AX15"/>
    <mergeCell ref="AY14:BH14"/>
    <mergeCell ref="AY15:AZ15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R14"/>
    <mergeCell ref="BK15:BL15"/>
    <mergeCell ref="BM15:BN15"/>
    <mergeCell ref="BO15:BP15"/>
    <mergeCell ref="BQ15:BR15"/>
    <mergeCell ref="BS14:BS15"/>
    <mergeCell ref="BT14:CC14"/>
    <mergeCell ref="BT15:BU15"/>
    <mergeCell ref="BV15:BW15"/>
    <mergeCell ref="BX15:BY15"/>
    <mergeCell ref="BZ15:CA15"/>
    <mergeCell ref="CB15:CC15"/>
    <mergeCell ref="CD14:CD15"/>
    <mergeCell ref="CE14:CE15"/>
    <mergeCell ref="CF13:CZ13"/>
    <mergeCell ref="CF14:CM14"/>
    <mergeCell ref="CF15:CG15"/>
    <mergeCell ref="CH15:CI15"/>
    <mergeCell ref="CJ15:CK15"/>
    <mergeCell ref="CL15:CM15"/>
    <mergeCell ref="CN14:CN15"/>
    <mergeCell ref="CO14:CX14"/>
    <mergeCell ref="CO15:CP15"/>
    <mergeCell ref="CQ15:CR15"/>
    <mergeCell ref="CS15:CT15"/>
    <mergeCell ref="CU15:CV15"/>
    <mergeCell ref="CW15:CX15"/>
    <mergeCell ref="CY14:CY15"/>
    <mergeCell ref="CZ14:CZ15"/>
    <mergeCell ref="A16:CZ16"/>
    <mergeCell ref="A24:CZ24"/>
    <mergeCell ref="A51:CZ51"/>
    <mergeCell ref="C52:C53"/>
    <mergeCell ref="A52:A53"/>
    <mergeCell ref="B52:B53"/>
    <mergeCell ref="A58:CZ58"/>
    <mergeCell ref="A61:CZ61"/>
    <mergeCell ref="D69:E69"/>
    <mergeCell ref="D74:E74"/>
    <mergeCell ref="C54:C55"/>
    <mergeCell ref="A54:A55"/>
    <mergeCell ref="B54:B55"/>
    <mergeCell ref="C56:C57"/>
    <mergeCell ref="A56:A57"/>
    <mergeCell ref="B56:B57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3241DB07E92F41829830AA86F34601" ma:contentTypeVersion="7" ma:contentTypeDescription="Utwórz nowy dokument." ma:contentTypeScope="" ma:versionID="fea52645a646d41e6502f2c7e6ab7f0c">
  <xsd:schema xmlns:xsd="http://www.w3.org/2001/XMLSchema" xmlns:xs="http://www.w3.org/2001/XMLSchema" xmlns:p="http://schemas.microsoft.com/office/2006/metadata/properties" xmlns:ns2="10e2b5c3-0764-4d3d-81a7-7a1620113478" targetNamespace="http://schemas.microsoft.com/office/2006/metadata/properties" ma:root="true" ma:fieldsID="0b591beea0e291633656b4132e40c6a9" ns2:_="">
    <xsd:import namespace="10e2b5c3-0764-4d3d-81a7-7a16201134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e2b5c3-0764-4d3d-81a7-7a16201134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B86518-CD4E-482C-8163-1BBE540F66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e2b5c3-0764-4d3d-81a7-7a16201134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D84787-082B-417E-9B8C-6147F38B54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EA69EC-B77D-45BB-9DF2-FD8B05B7571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Mechatronika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Szymanowska</dc:creator>
  <cp:lastModifiedBy>Magdalena Szymanowska</cp:lastModifiedBy>
  <dcterms:created xsi:type="dcterms:W3CDTF">2021-06-01T09:41:12Z</dcterms:created>
  <dcterms:modified xsi:type="dcterms:W3CDTF">2021-06-01T09:41:12Z</dcterms:modified>
</cp:coreProperties>
</file>