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8D2F45CE-17C2-4013-AAB5-025C121DC0E0}" xr6:coauthVersionLast="45" xr6:coauthVersionMax="45" xr10:uidLastSave="{00000000-0000-0000-0000-000000000000}"/>
  <bookViews>
    <workbookView xWindow="-120" yWindow="-120" windowWidth="38640" windowHeight="15840"/>
  </bookViews>
  <sheets>
    <sheet name="Logisty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J23" i="1"/>
  <c r="K17" i="1"/>
  <c r="L17" i="1"/>
  <c r="L23" i="1"/>
  <c r="M17" i="1"/>
  <c r="N17" i="1"/>
  <c r="O17" i="1"/>
  <c r="P17" i="1"/>
  <c r="P23" i="1"/>
  <c r="R17" i="1"/>
  <c r="AL17" i="1"/>
  <c r="G17" i="1"/>
  <c r="BE17" i="1"/>
  <c r="BX17" i="1"/>
  <c r="CQ17" i="1"/>
  <c r="G18" i="1"/>
  <c r="I18" i="1"/>
  <c r="J18" i="1"/>
  <c r="K18" i="1"/>
  <c r="L18" i="1"/>
  <c r="M18" i="1"/>
  <c r="N18" i="1"/>
  <c r="O18" i="1"/>
  <c r="P18" i="1"/>
  <c r="R18" i="1"/>
  <c r="AL18" i="1"/>
  <c r="BE18" i="1"/>
  <c r="BX18" i="1"/>
  <c r="CQ18" i="1"/>
  <c r="J19" i="1"/>
  <c r="K19" i="1"/>
  <c r="L19" i="1"/>
  <c r="M19" i="1"/>
  <c r="N19" i="1"/>
  <c r="O19" i="1"/>
  <c r="P19" i="1"/>
  <c r="R19" i="1"/>
  <c r="S19" i="1"/>
  <c r="T19" i="1"/>
  <c r="Z19" i="1"/>
  <c r="AL19" i="1"/>
  <c r="BE19" i="1"/>
  <c r="BX19" i="1"/>
  <c r="CQ19" i="1"/>
  <c r="I20" i="1"/>
  <c r="J20" i="1"/>
  <c r="K20" i="1"/>
  <c r="L20" i="1"/>
  <c r="N20" i="1"/>
  <c r="O20" i="1"/>
  <c r="P20" i="1"/>
  <c r="S20" i="1"/>
  <c r="AL20" i="1"/>
  <c r="AV20" i="1"/>
  <c r="M20" i="1"/>
  <c r="BD20" i="1"/>
  <c r="BE20" i="1"/>
  <c r="BX20" i="1"/>
  <c r="F20" i="1"/>
  <c r="CQ20" i="1"/>
  <c r="F21" i="1"/>
  <c r="I21" i="1"/>
  <c r="J21" i="1"/>
  <c r="H21" i="1"/>
  <c r="K21" i="1"/>
  <c r="L21" i="1"/>
  <c r="M21" i="1"/>
  <c r="N21" i="1"/>
  <c r="O21" i="1"/>
  <c r="P21" i="1"/>
  <c r="R21" i="1"/>
  <c r="AL21" i="1"/>
  <c r="BE21" i="1"/>
  <c r="BX21" i="1"/>
  <c r="CQ21" i="1"/>
  <c r="I22" i="1"/>
  <c r="J22" i="1"/>
  <c r="K22" i="1"/>
  <c r="L22" i="1"/>
  <c r="M22" i="1"/>
  <c r="N22" i="1"/>
  <c r="O22" i="1"/>
  <c r="P22" i="1"/>
  <c r="R22" i="1"/>
  <c r="AL22" i="1"/>
  <c r="BE22" i="1"/>
  <c r="BX22" i="1"/>
  <c r="CQ22" i="1"/>
  <c r="N23" i="1"/>
  <c r="S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F25" i="1"/>
  <c r="I25" i="1"/>
  <c r="J25" i="1"/>
  <c r="H25" i="1"/>
  <c r="K25" i="1"/>
  <c r="L25" i="1"/>
  <c r="M25" i="1"/>
  <c r="N25" i="1"/>
  <c r="O25" i="1"/>
  <c r="P25" i="1"/>
  <c r="R25" i="1"/>
  <c r="AL25" i="1"/>
  <c r="BE25" i="1"/>
  <c r="BE27" i="1"/>
  <c r="BX25" i="1"/>
  <c r="CQ25" i="1"/>
  <c r="CQ27" i="1"/>
  <c r="I26" i="1"/>
  <c r="J26" i="1"/>
  <c r="K26" i="1"/>
  <c r="K27" i="1"/>
  <c r="L26" i="1"/>
  <c r="M26" i="1"/>
  <c r="M27" i="1"/>
  <c r="N26" i="1"/>
  <c r="O26" i="1"/>
  <c r="O27" i="1"/>
  <c r="P26" i="1"/>
  <c r="R26" i="1"/>
  <c r="AL26" i="1"/>
  <c r="BE26" i="1"/>
  <c r="BX26" i="1"/>
  <c r="BX27" i="1"/>
  <c r="CQ26" i="1"/>
  <c r="J27" i="1"/>
  <c r="L27" i="1"/>
  <c r="N27" i="1"/>
  <c r="P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F29" i="1"/>
  <c r="I29" i="1"/>
  <c r="J29" i="1"/>
  <c r="H29" i="1"/>
  <c r="K29" i="1"/>
  <c r="L29" i="1"/>
  <c r="M29" i="1"/>
  <c r="N29" i="1"/>
  <c r="O29" i="1"/>
  <c r="P29" i="1"/>
  <c r="R29" i="1"/>
  <c r="AL29" i="1"/>
  <c r="BE29" i="1"/>
  <c r="BX29" i="1"/>
  <c r="CQ29" i="1"/>
  <c r="I30" i="1"/>
  <c r="J30" i="1"/>
  <c r="K30" i="1"/>
  <c r="L30" i="1"/>
  <c r="M30" i="1"/>
  <c r="M52" i="1"/>
  <c r="N30" i="1"/>
  <c r="O30" i="1"/>
  <c r="P30" i="1"/>
  <c r="R30" i="1"/>
  <c r="AL30" i="1"/>
  <c r="Q30" i="1"/>
  <c r="BE30" i="1"/>
  <c r="BX30" i="1"/>
  <c r="CQ30" i="1"/>
  <c r="F31" i="1"/>
  <c r="I31" i="1"/>
  <c r="J31" i="1"/>
  <c r="H31" i="1"/>
  <c r="K31" i="1"/>
  <c r="L31" i="1"/>
  <c r="M31" i="1"/>
  <c r="N31" i="1"/>
  <c r="O31" i="1"/>
  <c r="P31" i="1"/>
  <c r="R31" i="1"/>
  <c r="AL31" i="1"/>
  <c r="BE31" i="1"/>
  <c r="BX31" i="1"/>
  <c r="CQ31" i="1"/>
  <c r="I32" i="1"/>
  <c r="J32" i="1"/>
  <c r="K32" i="1"/>
  <c r="L32" i="1"/>
  <c r="M32" i="1"/>
  <c r="N32" i="1"/>
  <c r="O32" i="1"/>
  <c r="P32" i="1"/>
  <c r="R32" i="1"/>
  <c r="AL32" i="1"/>
  <c r="BE32" i="1"/>
  <c r="BX32" i="1"/>
  <c r="CQ32" i="1"/>
  <c r="F33" i="1"/>
  <c r="I33" i="1"/>
  <c r="J33" i="1"/>
  <c r="H33" i="1"/>
  <c r="K33" i="1"/>
  <c r="L33" i="1"/>
  <c r="M33" i="1"/>
  <c r="N33" i="1"/>
  <c r="O33" i="1"/>
  <c r="P33" i="1"/>
  <c r="R33" i="1"/>
  <c r="AL33" i="1"/>
  <c r="BE33" i="1"/>
  <c r="BX33" i="1"/>
  <c r="CQ33" i="1"/>
  <c r="I34" i="1"/>
  <c r="J34" i="1"/>
  <c r="K34" i="1"/>
  <c r="L34" i="1"/>
  <c r="M34" i="1"/>
  <c r="N34" i="1"/>
  <c r="O34" i="1"/>
  <c r="P34" i="1"/>
  <c r="R34" i="1"/>
  <c r="AL34" i="1"/>
  <c r="BE34" i="1"/>
  <c r="BX34" i="1"/>
  <c r="CQ34" i="1"/>
  <c r="F35" i="1"/>
  <c r="I35" i="1"/>
  <c r="J35" i="1"/>
  <c r="H35" i="1"/>
  <c r="K35" i="1"/>
  <c r="L35" i="1"/>
  <c r="M35" i="1"/>
  <c r="N35" i="1"/>
  <c r="O35" i="1"/>
  <c r="P35" i="1"/>
  <c r="R35" i="1"/>
  <c r="AL35" i="1"/>
  <c r="BE35" i="1"/>
  <c r="BX35" i="1"/>
  <c r="CQ35" i="1"/>
  <c r="I36" i="1"/>
  <c r="J36" i="1"/>
  <c r="K36" i="1"/>
  <c r="L36" i="1"/>
  <c r="M36" i="1"/>
  <c r="N36" i="1"/>
  <c r="O36" i="1"/>
  <c r="P36" i="1"/>
  <c r="R36" i="1"/>
  <c r="AL36" i="1"/>
  <c r="BE36" i="1"/>
  <c r="BX36" i="1"/>
  <c r="CQ36" i="1"/>
  <c r="F37" i="1"/>
  <c r="I37" i="1"/>
  <c r="J37" i="1"/>
  <c r="H37" i="1"/>
  <c r="K37" i="1"/>
  <c r="L37" i="1"/>
  <c r="M37" i="1"/>
  <c r="N37" i="1"/>
  <c r="O37" i="1"/>
  <c r="P37" i="1"/>
  <c r="R37" i="1"/>
  <c r="AL37" i="1"/>
  <c r="BE37" i="1"/>
  <c r="BX37" i="1"/>
  <c r="CQ37" i="1"/>
  <c r="I38" i="1"/>
  <c r="J38" i="1"/>
  <c r="K38" i="1"/>
  <c r="L38" i="1"/>
  <c r="M38" i="1"/>
  <c r="N38" i="1"/>
  <c r="O38" i="1"/>
  <c r="P38" i="1"/>
  <c r="R38" i="1"/>
  <c r="AL38" i="1"/>
  <c r="BE38" i="1"/>
  <c r="BX38" i="1"/>
  <c r="CQ38" i="1"/>
  <c r="F39" i="1"/>
  <c r="I39" i="1"/>
  <c r="J39" i="1"/>
  <c r="H39" i="1"/>
  <c r="K39" i="1"/>
  <c r="L39" i="1"/>
  <c r="M39" i="1"/>
  <c r="N39" i="1"/>
  <c r="O39" i="1"/>
  <c r="P39" i="1"/>
  <c r="R39" i="1"/>
  <c r="AL39" i="1"/>
  <c r="BE39" i="1"/>
  <c r="BX39" i="1"/>
  <c r="CQ39" i="1"/>
  <c r="I40" i="1"/>
  <c r="J40" i="1"/>
  <c r="K40" i="1"/>
  <c r="L40" i="1"/>
  <c r="M40" i="1"/>
  <c r="N40" i="1"/>
  <c r="O40" i="1"/>
  <c r="P40" i="1"/>
  <c r="R40" i="1"/>
  <c r="AL40" i="1"/>
  <c r="BE40" i="1"/>
  <c r="BX40" i="1"/>
  <c r="CQ40" i="1"/>
  <c r="F41" i="1"/>
  <c r="I41" i="1"/>
  <c r="J41" i="1"/>
  <c r="H41" i="1"/>
  <c r="K41" i="1"/>
  <c r="L41" i="1"/>
  <c r="M41" i="1"/>
  <c r="N41" i="1"/>
  <c r="O41" i="1"/>
  <c r="P41" i="1"/>
  <c r="R41" i="1"/>
  <c r="AL41" i="1"/>
  <c r="BE41" i="1"/>
  <c r="BX41" i="1"/>
  <c r="CQ41" i="1"/>
  <c r="I42" i="1"/>
  <c r="J42" i="1"/>
  <c r="K42" i="1"/>
  <c r="L42" i="1"/>
  <c r="M42" i="1"/>
  <c r="N42" i="1"/>
  <c r="O42" i="1"/>
  <c r="P42" i="1"/>
  <c r="R42" i="1"/>
  <c r="AL42" i="1"/>
  <c r="BE42" i="1"/>
  <c r="BX42" i="1"/>
  <c r="CQ42" i="1"/>
  <c r="F43" i="1"/>
  <c r="I43" i="1"/>
  <c r="J43" i="1"/>
  <c r="H43" i="1"/>
  <c r="K43" i="1"/>
  <c r="L43" i="1"/>
  <c r="M43" i="1"/>
  <c r="N43" i="1"/>
  <c r="O43" i="1"/>
  <c r="P43" i="1"/>
  <c r="R43" i="1"/>
  <c r="AL43" i="1"/>
  <c r="BE43" i="1"/>
  <c r="BX43" i="1"/>
  <c r="CQ43" i="1"/>
  <c r="I44" i="1"/>
  <c r="J44" i="1"/>
  <c r="K44" i="1"/>
  <c r="L44" i="1"/>
  <c r="M44" i="1"/>
  <c r="N44" i="1"/>
  <c r="O44" i="1"/>
  <c r="P44" i="1"/>
  <c r="R44" i="1"/>
  <c r="AL44" i="1"/>
  <c r="BE44" i="1"/>
  <c r="BX44" i="1"/>
  <c r="CQ44" i="1"/>
  <c r="F45" i="1"/>
  <c r="I45" i="1"/>
  <c r="J45" i="1"/>
  <c r="H45" i="1"/>
  <c r="K45" i="1"/>
  <c r="L45" i="1"/>
  <c r="M45" i="1"/>
  <c r="N45" i="1"/>
  <c r="O45" i="1"/>
  <c r="P45" i="1"/>
  <c r="R45" i="1"/>
  <c r="AL45" i="1"/>
  <c r="BE45" i="1"/>
  <c r="BX45" i="1"/>
  <c r="CQ45" i="1"/>
  <c r="I46" i="1"/>
  <c r="J46" i="1"/>
  <c r="K46" i="1"/>
  <c r="L46" i="1"/>
  <c r="M46" i="1"/>
  <c r="N46" i="1"/>
  <c r="O46" i="1"/>
  <c r="P46" i="1"/>
  <c r="R46" i="1"/>
  <c r="AL46" i="1"/>
  <c r="BE46" i="1"/>
  <c r="BX46" i="1"/>
  <c r="CQ46" i="1"/>
  <c r="F47" i="1"/>
  <c r="J47" i="1"/>
  <c r="K47" i="1"/>
  <c r="L47" i="1"/>
  <c r="M47" i="1"/>
  <c r="N47" i="1"/>
  <c r="N52" i="1"/>
  <c r="O47" i="1"/>
  <c r="P47" i="1"/>
  <c r="P52" i="1"/>
  <c r="R47" i="1"/>
  <c r="S47" i="1"/>
  <c r="AL47" i="1"/>
  <c r="BE47" i="1"/>
  <c r="BF47" i="1"/>
  <c r="I47" i="1"/>
  <c r="H47" i="1"/>
  <c r="BH47" i="1"/>
  <c r="BL47" i="1"/>
  <c r="BX47" i="1"/>
  <c r="CQ47" i="1"/>
  <c r="I48" i="1"/>
  <c r="H48" i="1"/>
  <c r="K48" i="1"/>
  <c r="L48" i="1"/>
  <c r="M48" i="1"/>
  <c r="N48" i="1"/>
  <c r="O48" i="1"/>
  <c r="P48" i="1"/>
  <c r="R48" i="1"/>
  <c r="S48" i="1"/>
  <c r="AL48" i="1"/>
  <c r="F48" i="1"/>
  <c r="BE48" i="1"/>
  <c r="G48" i="1"/>
  <c r="BF48" i="1"/>
  <c r="BH48" i="1"/>
  <c r="J48" i="1"/>
  <c r="BL48" i="1"/>
  <c r="BX48" i="1"/>
  <c r="CQ48" i="1"/>
  <c r="H49" i="1"/>
  <c r="J49" i="1"/>
  <c r="K49" i="1"/>
  <c r="L49" i="1"/>
  <c r="M49" i="1"/>
  <c r="N49" i="1"/>
  <c r="O49" i="1"/>
  <c r="P49" i="1"/>
  <c r="S49" i="1"/>
  <c r="AL49" i="1"/>
  <c r="AM49" i="1"/>
  <c r="I49" i="1"/>
  <c r="AS49" i="1"/>
  <c r="AT49" i="1"/>
  <c r="BD49" i="1"/>
  <c r="BD52" i="1"/>
  <c r="BX49" i="1"/>
  <c r="CQ49" i="1"/>
  <c r="K50" i="1"/>
  <c r="L50" i="1"/>
  <c r="M50" i="1"/>
  <c r="N50" i="1"/>
  <c r="O50" i="1"/>
  <c r="P50" i="1"/>
  <c r="R50" i="1"/>
  <c r="S50" i="1"/>
  <c r="AL50" i="1"/>
  <c r="BE50" i="1"/>
  <c r="BF50" i="1"/>
  <c r="BH50" i="1"/>
  <c r="J50" i="1"/>
  <c r="BL50" i="1"/>
  <c r="CQ50" i="1"/>
  <c r="G51" i="1"/>
  <c r="J51" i="1"/>
  <c r="K51" i="1"/>
  <c r="M51" i="1"/>
  <c r="N51" i="1"/>
  <c r="O51" i="1"/>
  <c r="P51" i="1"/>
  <c r="Q51" i="1"/>
  <c r="S51" i="1"/>
  <c r="AL51" i="1"/>
  <c r="F51" i="1"/>
  <c r="AM51" i="1"/>
  <c r="I51" i="1"/>
  <c r="AS51" i="1"/>
  <c r="AT51" i="1"/>
  <c r="BD51" i="1"/>
  <c r="R51" i="1"/>
  <c r="BE51" i="1"/>
  <c r="BX51" i="1"/>
  <c r="CQ51" i="1"/>
  <c r="K52" i="1"/>
  <c r="O52" i="1"/>
  <c r="S52" i="1"/>
  <c r="S71" i="1"/>
  <c r="T52" i="1"/>
  <c r="U52" i="1"/>
  <c r="U71" i="1"/>
  <c r="V52" i="1"/>
  <c r="W52" i="1"/>
  <c r="W71" i="1"/>
  <c r="X52" i="1"/>
  <c r="Y52" i="1"/>
  <c r="Y71" i="1"/>
  <c r="Z52" i="1"/>
  <c r="AA52" i="1"/>
  <c r="AA71" i="1"/>
  <c r="AB52" i="1"/>
  <c r="AC52" i="1"/>
  <c r="AC71" i="1"/>
  <c r="AD52" i="1"/>
  <c r="AE52" i="1"/>
  <c r="AE71" i="1"/>
  <c r="AF52" i="1"/>
  <c r="AG52" i="1"/>
  <c r="AG71" i="1"/>
  <c r="AH52" i="1"/>
  <c r="AI52" i="1"/>
  <c r="AI71" i="1"/>
  <c r="AJ52" i="1"/>
  <c r="AK52" i="1"/>
  <c r="AK71" i="1"/>
  <c r="AM52" i="1"/>
  <c r="AN52" i="1"/>
  <c r="AO52" i="1"/>
  <c r="AP52" i="1"/>
  <c r="AQ52" i="1"/>
  <c r="AR52" i="1"/>
  <c r="AU52" i="1"/>
  <c r="AU71" i="1"/>
  <c r="AV52" i="1"/>
  <c r="AW52" i="1"/>
  <c r="AW71" i="1"/>
  <c r="AX52" i="1"/>
  <c r="AY52" i="1"/>
  <c r="AY71" i="1"/>
  <c r="AZ52" i="1"/>
  <c r="BA52" i="1"/>
  <c r="BA71" i="1"/>
  <c r="BB52" i="1"/>
  <c r="BC52" i="1"/>
  <c r="BC71" i="1"/>
  <c r="BG52" i="1"/>
  <c r="BG71" i="1"/>
  <c r="BH52" i="1"/>
  <c r="BI52" i="1"/>
  <c r="BI71" i="1"/>
  <c r="BJ52" i="1"/>
  <c r="BK52" i="1"/>
  <c r="BK71" i="1"/>
  <c r="BM52" i="1"/>
  <c r="BN52" i="1"/>
  <c r="BO52" i="1"/>
  <c r="BP52" i="1"/>
  <c r="BQ52" i="1"/>
  <c r="BR52" i="1"/>
  <c r="BS52" i="1"/>
  <c r="BT52" i="1"/>
  <c r="BU52" i="1"/>
  <c r="BV52" i="1"/>
  <c r="BW52" i="1"/>
  <c r="BY52" i="1"/>
  <c r="BY71" i="1"/>
  <c r="BZ52" i="1"/>
  <c r="CA52" i="1"/>
  <c r="CA71" i="1"/>
  <c r="CB52" i="1"/>
  <c r="CC52" i="1"/>
  <c r="CC71" i="1"/>
  <c r="CD52" i="1"/>
  <c r="CE52" i="1"/>
  <c r="CE71" i="1"/>
  <c r="CF52" i="1"/>
  <c r="CG52" i="1"/>
  <c r="CG71" i="1"/>
  <c r="CH52" i="1"/>
  <c r="CI52" i="1"/>
  <c r="CI71" i="1"/>
  <c r="CJ52" i="1"/>
  <c r="CK52" i="1"/>
  <c r="CK71" i="1"/>
  <c r="CL52" i="1"/>
  <c r="CM52" i="1"/>
  <c r="CM71" i="1"/>
  <c r="CN52" i="1"/>
  <c r="CO52" i="1"/>
  <c r="CO71" i="1"/>
  <c r="CP52" i="1"/>
  <c r="CQ52" i="1"/>
  <c r="I54" i="1"/>
  <c r="J54" i="1"/>
  <c r="K54" i="1"/>
  <c r="L54" i="1"/>
  <c r="M54" i="1"/>
  <c r="N54" i="1"/>
  <c r="O54" i="1"/>
  <c r="P54" i="1"/>
  <c r="R54" i="1"/>
  <c r="AL54" i="1"/>
  <c r="F54" i="1"/>
  <c r="BE54" i="1"/>
  <c r="BX54" i="1"/>
  <c r="CQ54" i="1"/>
  <c r="I55" i="1"/>
  <c r="J55" i="1"/>
  <c r="H55" i="1"/>
  <c r="K55" i="1"/>
  <c r="L55" i="1"/>
  <c r="M55" i="1"/>
  <c r="N55" i="1"/>
  <c r="O55" i="1"/>
  <c r="P55" i="1"/>
  <c r="R55" i="1"/>
  <c r="AL55" i="1"/>
  <c r="BE55" i="1"/>
  <c r="F55" i="1"/>
  <c r="BX55" i="1"/>
  <c r="CQ55" i="1"/>
  <c r="I56" i="1"/>
  <c r="J56" i="1"/>
  <c r="K56" i="1"/>
  <c r="L56" i="1"/>
  <c r="M56" i="1"/>
  <c r="N56" i="1"/>
  <c r="O56" i="1"/>
  <c r="P56" i="1"/>
  <c r="R56" i="1"/>
  <c r="AL56" i="1"/>
  <c r="F56" i="1"/>
  <c r="BE56" i="1"/>
  <c r="BX56" i="1"/>
  <c r="CQ56" i="1"/>
  <c r="I57" i="1"/>
  <c r="J57" i="1"/>
  <c r="H57" i="1"/>
  <c r="K57" i="1"/>
  <c r="L57" i="1"/>
  <c r="M57" i="1"/>
  <c r="N57" i="1"/>
  <c r="O57" i="1"/>
  <c r="P57" i="1"/>
  <c r="R57" i="1"/>
  <c r="AL57" i="1"/>
  <c r="BE57" i="1"/>
  <c r="F57" i="1"/>
  <c r="BX57" i="1"/>
  <c r="CQ57" i="1"/>
  <c r="I58" i="1"/>
  <c r="J58" i="1"/>
  <c r="K58" i="1"/>
  <c r="L58" i="1"/>
  <c r="M58" i="1"/>
  <c r="N58" i="1"/>
  <c r="O58" i="1"/>
  <c r="P58" i="1"/>
  <c r="R58" i="1"/>
  <c r="AL58" i="1"/>
  <c r="F58" i="1"/>
  <c r="BE58" i="1"/>
  <c r="BX58" i="1"/>
  <c r="CQ58" i="1"/>
  <c r="I59" i="1"/>
  <c r="J59" i="1"/>
  <c r="H59" i="1"/>
  <c r="K59" i="1"/>
  <c r="L59" i="1"/>
  <c r="M59" i="1"/>
  <c r="N59" i="1"/>
  <c r="O59" i="1"/>
  <c r="P59" i="1"/>
  <c r="R59" i="1"/>
  <c r="AL59" i="1"/>
  <c r="G59" i="1"/>
  <c r="BE59" i="1"/>
  <c r="F59" i="1"/>
  <c r="BX59" i="1"/>
  <c r="CQ59" i="1"/>
  <c r="I60" i="1"/>
  <c r="H60" i="1"/>
  <c r="J60" i="1"/>
  <c r="K60" i="1"/>
  <c r="L60" i="1"/>
  <c r="M60" i="1"/>
  <c r="N60" i="1"/>
  <c r="O60" i="1"/>
  <c r="P60" i="1"/>
  <c r="R60" i="1"/>
  <c r="AL60" i="1"/>
  <c r="G60" i="1"/>
  <c r="BE60" i="1"/>
  <c r="BX60" i="1"/>
  <c r="CQ60" i="1"/>
  <c r="I61" i="1"/>
  <c r="J61" i="1"/>
  <c r="H61" i="1"/>
  <c r="K61" i="1"/>
  <c r="L61" i="1"/>
  <c r="M61" i="1"/>
  <c r="N61" i="1"/>
  <c r="O61" i="1"/>
  <c r="P61" i="1"/>
  <c r="R61" i="1"/>
  <c r="AL61" i="1"/>
  <c r="G61" i="1"/>
  <c r="BE61" i="1"/>
  <c r="F61" i="1"/>
  <c r="BX61" i="1"/>
  <c r="CQ61" i="1"/>
  <c r="I62" i="1"/>
  <c r="H62" i="1"/>
  <c r="J62" i="1"/>
  <c r="K62" i="1"/>
  <c r="L62" i="1"/>
  <c r="M62" i="1"/>
  <c r="N62" i="1"/>
  <c r="O62" i="1"/>
  <c r="P62" i="1"/>
  <c r="R62" i="1"/>
  <c r="AL62" i="1"/>
  <c r="G62" i="1"/>
  <c r="BE62" i="1"/>
  <c r="BX62" i="1"/>
  <c r="CQ62" i="1"/>
  <c r="I63" i="1"/>
  <c r="J63" i="1"/>
  <c r="H63" i="1"/>
  <c r="K63" i="1"/>
  <c r="L63" i="1"/>
  <c r="M63" i="1"/>
  <c r="N63" i="1"/>
  <c r="O63" i="1"/>
  <c r="P63" i="1"/>
  <c r="R63" i="1"/>
  <c r="AL63" i="1"/>
  <c r="G63" i="1"/>
  <c r="BE63" i="1"/>
  <c r="F63" i="1"/>
  <c r="BX63" i="1"/>
  <c r="CQ63" i="1"/>
  <c r="I64" i="1"/>
  <c r="H64" i="1"/>
  <c r="J64" i="1"/>
  <c r="K64" i="1"/>
  <c r="L64" i="1"/>
  <c r="M64" i="1"/>
  <c r="N64" i="1"/>
  <c r="O64" i="1"/>
  <c r="P64" i="1"/>
  <c r="R64" i="1"/>
  <c r="AL64" i="1"/>
  <c r="Q64" i="1"/>
  <c r="BE64" i="1"/>
  <c r="BX64" i="1"/>
  <c r="CQ64" i="1"/>
  <c r="I65" i="1"/>
  <c r="J65" i="1"/>
  <c r="H65" i="1"/>
  <c r="K65" i="1"/>
  <c r="L65" i="1"/>
  <c r="M65" i="1"/>
  <c r="N65" i="1"/>
  <c r="O65" i="1"/>
  <c r="P65" i="1"/>
  <c r="R65" i="1"/>
  <c r="AL65" i="1"/>
  <c r="G65" i="1"/>
  <c r="BE65" i="1"/>
  <c r="F65" i="1"/>
  <c r="BX65" i="1"/>
  <c r="CQ65" i="1"/>
  <c r="I66" i="1"/>
  <c r="H66" i="1"/>
  <c r="J66" i="1"/>
  <c r="K66" i="1"/>
  <c r="L66" i="1"/>
  <c r="M66" i="1"/>
  <c r="N66" i="1"/>
  <c r="O66" i="1"/>
  <c r="P66" i="1"/>
  <c r="R66" i="1"/>
  <c r="AL66" i="1"/>
  <c r="Q66" i="1"/>
  <c r="BE66" i="1"/>
  <c r="BX66" i="1"/>
  <c r="CQ66" i="1"/>
  <c r="I67" i="1"/>
  <c r="J67" i="1"/>
  <c r="H67" i="1"/>
  <c r="K67" i="1"/>
  <c r="L67" i="1"/>
  <c r="M67" i="1"/>
  <c r="N67" i="1"/>
  <c r="O67" i="1"/>
  <c r="P67" i="1"/>
  <c r="R67" i="1"/>
  <c r="AL67" i="1"/>
  <c r="G67" i="1"/>
  <c r="BE67" i="1"/>
  <c r="F67" i="1"/>
  <c r="BX67" i="1"/>
  <c r="CQ67" i="1"/>
  <c r="I69" i="1"/>
  <c r="H69" i="1"/>
  <c r="H70" i="1"/>
  <c r="J69" i="1"/>
  <c r="K69" i="1"/>
  <c r="K70" i="1"/>
  <c r="L69" i="1"/>
  <c r="M69" i="1"/>
  <c r="M70" i="1"/>
  <c r="N69" i="1"/>
  <c r="O69" i="1"/>
  <c r="O70" i="1"/>
  <c r="P69" i="1"/>
  <c r="R69" i="1"/>
  <c r="AL69" i="1"/>
  <c r="G69" i="1"/>
  <c r="G70" i="1"/>
  <c r="BE69" i="1"/>
  <c r="BX69" i="1"/>
  <c r="CQ69" i="1"/>
  <c r="J70" i="1"/>
  <c r="L70" i="1"/>
  <c r="N70" i="1"/>
  <c r="P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N71" i="1"/>
  <c r="P71" i="1"/>
  <c r="V71" i="1"/>
  <c r="X71" i="1"/>
  <c r="Z71" i="1"/>
  <c r="AB71" i="1"/>
  <c r="AD71" i="1"/>
  <c r="AF71" i="1"/>
  <c r="AH71" i="1"/>
  <c r="AJ71" i="1"/>
  <c r="AM71" i="1"/>
  <c r="AN71" i="1"/>
  <c r="AO71" i="1"/>
  <c r="AP71" i="1"/>
  <c r="AQ71" i="1"/>
  <c r="AR71" i="1"/>
  <c r="AV71" i="1"/>
  <c r="AX71" i="1"/>
  <c r="AZ71" i="1"/>
  <c r="BB71" i="1"/>
  <c r="BD71" i="1"/>
  <c r="BH71" i="1"/>
  <c r="BJ71" i="1"/>
  <c r="BM71" i="1"/>
  <c r="BN71" i="1"/>
  <c r="BO71" i="1"/>
  <c r="BP71" i="1"/>
  <c r="BQ71" i="1"/>
  <c r="BR71" i="1"/>
  <c r="BS71" i="1"/>
  <c r="BT71" i="1"/>
  <c r="BU71" i="1"/>
  <c r="BV71" i="1"/>
  <c r="BW71" i="1"/>
  <c r="BZ71" i="1"/>
  <c r="CB71" i="1"/>
  <c r="CD71" i="1"/>
  <c r="CF71" i="1"/>
  <c r="CH71" i="1"/>
  <c r="CJ71" i="1"/>
  <c r="CL71" i="1"/>
  <c r="CN71" i="1"/>
  <c r="CP71" i="1"/>
  <c r="G66" i="1"/>
  <c r="G64" i="1"/>
  <c r="Q62" i="1"/>
  <c r="Q60" i="1"/>
  <c r="Q58" i="1"/>
  <c r="H58" i="1"/>
  <c r="Q56" i="1"/>
  <c r="H54" i="1"/>
  <c r="BX50" i="1"/>
  <c r="BL52" i="1"/>
  <c r="BL71" i="1"/>
  <c r="G50" i="1"/>
  <c r="Q50" i="1"/>
  <c r="F50" i="1"/>
  <c r="BE49" i="1"/>
  <c r="BE52" i="1"/>
  <c r="G49" i="1"/>
  <c r="Q49" i="1"/>
  <c r="F49" i="1"/>
  <c r="R49" i="1"/>
  <c r="F46" i="1"/>
  <c r="G46" i="1"/>
  <c r="Q46" i="1"/>
  <c r="H46" i="1"/>
  <c r="F42" i="1"/>
  <c r="G42" i="1"/>
  <c r="Q42" i="1"/>
  <c r="H42" i="1"/>
  <c r="F40" i="1"/>
  <c r="G40" i="1"/>
  <c r="F38" i="1"/>
  <c r="G38" i="1"/>
  <c r="Q38" i="1"/>
  <c r="H38" i="1"/>
  <c r="F32" i="1"/>
  <c r="G32" i="1"/>
  <c r="Q32" i="1"/>
  <c r="H32" i="1"/>
  <c r="BX52" i="1"/>
  <c r="F26" i="1"/>
  <c r="F27" i="1"/>
  <c r="G26" i="1"/>
  <c r="Q26" i="1"/>
  <c r="H26" i="1"/>
  <c r="I27" i="1"/>
  <c r="H27" i="1"/>
  <c r="F22" i="1"/>
  <c r="G22" i="1"/>
  <c r="H22" i="1"/>
  <c r="H20" i="1"/>
  <c r="BX23" i="1"/>
  <c r="BX71" i="1"/>
  <c r="Q19" i="1"/>
  <c r="G19" i="1"/>
  <c r="G23" i="1"/>
  <c r="G71" i="1"/>
  <c r="I19" i="1"/>
  <c r="H19" i="1"/>
  <c r="F19" i="1"/>
  <c r="H17" i="1"/>
  <c r="I70" i="1"/>
  <c r="F69" i="1"/>
  <c r="F70" i="1"/>
  <c r="Q67" i="1"/>
  <c r="F66" i="1"/>
  <c r="Q65" i="1"/>
  <c r="F64" i="1"/>
  <c r="Q63" i="1"/>
  <c r="F62" i="1"/>
  <c r="Q61" i="1"/>
  <c r="F60" i="1"/>
  <c r="Q59" i="1"/>
  <c r="G58" i="1"/>
  <c r="G57" i="1"/>
  <c r="G56" i="1"/>
  <c r="G55" i="1"/>
  <c r="G54" i="1"/>
  <c r="AS52" i="1"/>
  <c r="AS71" i="1"/>
  <c r="L51" i="1"/>
  <c r="H51" i="1"/>
  <c r="AT52" i="1"/>
  <c r="AT71" i="1"/>
  <c r="L52" i="1"/>
  <c r="L71" i="1"/>
  <c r="J52" i="1"/>
  <c r="J71" i="1"/>
  <c r="R52" i="1"/>
  <c r="AL27" i="1"/>
  <c r="AL23" i="1"/>
  <c r="AL71" i="1"/>
  <c r="T23" i="1"/>
  <c r="T71" i="1"/>
  <c r="Q69" i="1"/>
  <c r="Q70" i="1"/>
  <c r="H56" i="1"/>
  <c r="Q54" i="1"/>
  <c r="I50" i="1"/>
  <c r="H50" i="1"/>
  <c r="BF52" i="1"/>
  <c r="BF71" i="1"/>
  <c r="F44" i="1"/>
  <c r="G44" i="1"/>
  <c r="Q44" i="1"/>
  <c r="H44" i="1"/>
  <c r="Q40" i="1"/>
  <c r="H40" i="1"/>
  <c r="F36" i="1"/>
  <c r="G36" i="1"/>
  <c r="Q36" i="1"/>
  <c r="H36" i="1"/>
  <c r="F34" i="1"/>
  <c r="G34" i="1"/>
  <c r="Q34" i="1"/>
  <c r="H34" i="1"/>
  <c r="F30" i="1"/>
  <c r="F52" i="1"/>
  <c r="G30" i="1"/>
  <c r="AL52" i="1"/>
  <c r="H30" i="1"/>
  <c r="H52" i="1"/>
  <c r="Q22" i="1"/>
  <c r="Q57" i="1"/>
  <c r="Q55" i="1"/>
  <c r="Q48" i="1"/>
  <c r="G47" i="1"/>
  <c r="Q47" i="1"/>
  <c r="G45" i="1"/>
  <c r="G43" i="1"/>
  <c r="G41" i="1"/>
  <c r="G39" i="1"/>
  <c r="G37" i="1"/>
  <c r="G35" i="1"/>
  <c r="G33" i="1"/>
  <c r="G31" i="1"/>
  <c r="G29" i="1"/>
  <c r="G52" i="1"/>
  <c r="G25" i="1"/>
  <c r="G27" i="1"/>
  <c r="G21" i="1"/>
  <c r="G20" i="1"/>
  <c r="Q20" i="1"/>
  <c r="R20" i="1"/>
  <c r="R23" i="1"/>
  <c r="R71" i="1"/>
  <c r="F18" i="1"/>
  <c r="Q18" i="1"/>
  <c r="O23" i="1"/>
  <c r="O71" i="1"/>
  <c r="M23" i="1"/>
  <c r="M71" i="1"/>
  <c r="K23" i="1"/>
  <c r="K71" i="1"/>
  <c r="H18" i="1"/>
  <c r="I23" i="1"/>
  <c r="CQ23" i="1"/>
  <c r="CQ71" i="1"/>
  <c r="BE23" i="1"/>
  <c r="BE71" i="1"/>
  <c r="F17" i="1"/>
  <c r="Q45" i="1"/>
  <c r="Q43" i="1"/>
  <c r="Q41" i="1"/>
  <c r="Q39" i="1"/>
  <c r="Q37" i="1"/>
  <c r="Q35" i="1"/>
  <c r="Q33" i="1"/>
  <c r="Q31" i="1"/>
  <c r="Q29" i="1"/>
  <c r="Q52" i="1"/>
  <c r="Q25" i="1"/>
  <c r="Q27" i="1"/>
  <c r="Q21" i="1"/>
  <c r="Q17" i="1"/>
  <c r="H23" i="1"/>
  <c r="H71" i="1"/>
  <c r="Q23" i="1"/>
  <c r="Q71" i="1"/>
  <c r="F23" i="1"/>
  <c r="F71" i="1"/>
  <c r="I52" i="1"/>
  <c r="I71" i="1"/>
</calcChain>
</file>

<file path=xl/sharedStrings.xml><?xml version="1.0" encoding="utf-8"?>
<sst xmlns="http://schemas.openxmlformats.org/spreadsheetml/2006/main" count="299" uniqueCount="158">
  <si>
    <t>Wydział Techniki Morskiej i Transportu</t>
  </si>
  <si>
    <t>Nazwa kierunku studiów</t>
  </si>
  <si>
    <t>Logistyka</t>
  </si>
  <si>
    <t>Dziedziny nauki</t>
  </si>
  <si>
    <t>dziedzina nauk inżynieryjno-technicznych, dziedzina nauk społecznych</t>
  </si>
  <si>
    <t>Dyscypliny naukowe</t>
  </si>
  <si>
    <t>inżynieria mechaniczna (11%), nauki o zarządzaniu i jakości (13%), inżynieria lądowa i transport (76%)</t>
  </si>
  <si>
    <t>Profil kształcenia</t>
  </si>
  <si>
    <t>ogólnoakademicki</t>
  </si>
  <si>
    <t>Forma studiów</t>
  </si>
  <si>
    <t>stacjonarna</t>
  </si>
  <si>
    <t>Poziom kształcenia</t>
  </si>
  <si>
    <t>drugi</t>
  </si>
  <si>
    <t>Rok akademicki 2021/2022</t>
  </si>
  <si>
    <t>Specjalność/specjalizacja</t>
  </si>
  <si>
    <t/>
  </si>
  <si>
    <t>Obowiązuje od 2021-10-01</t>
  </si>
  <si>
    <t>Kod planu studiów</t>
  </si>
  <si>
    <t>LO_2A_S_2021_2022_ZL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</si>
  <si>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</si>
  <si>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</si>
  <si>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</si>
  <si>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</si>
  <si>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</si>
  <si>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</si>
  <si>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</si>
  <si>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</si>
  <si>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</si>
  <si>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</si>
  <si>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</si>
  <si>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</si>
  <si>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</si>
  <si>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</si>
  <si>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</si>
  <si>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</si>
  <si>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</si>
  <si>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S</t>
  </si>
  <si>
    <t>L</t>
  </si>
  <si>
    <t>LK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</si>
  <si>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</si>
  <si>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</si>
  <si>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</si>
  <si>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</si>
  <si>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</si>
  <si>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</si>
  <si>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</si>
  <si>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</si>
  <si>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</si>
  <si>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</si>
  <si>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</si>
  <si>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</si>
  <si>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</si>
  <si>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</si>
  <si>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</si>
  <si>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</si>
  <si>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A01</t>
  </si>
  <si>
    <t>Ochrona własności intelektualnej</t>
  </si>
  <si>
    <t>A02</t>
  </si>
  <si>
    <t>Prawo i europejska polityka transportowa</t>
  </si>
  <si>
    <t>Blok obieralny 1</t>
  </si>
  <si>
    <t>Blok obieralny 2</t>
  </si>
  <si>
    <t>e</t>
  </si>
  <si>
    <t>A05</t>
  </si>
  <si>
    <t>Bezpieczeństwo i higiena pracy</t>
  </si>
  <si>
    <t>A06</t>
  </si>
  <si>
    <t>Podstawy informacji naukowej</t>
  </si>
  <si>
    <t>Razem</t>
  </si>
  <si>
    <t>Moduły/Przedmioty kształcenia podstawowego</t>
  </si>
  <si>
    <t>B01</t>
  </si>
  <si>
    <t>Zarządzanie strategiczne</t>
  </si>
  <si>
    <t>B02</t>
  </si>
  <si>
    <t>Badania operacyjne i teoria optymalizacji</t>
  </si>
  <si>
    <t>Moduły/Przedmioty kształcenia kierunkowego</t>
  </si>
  <si>
    <t>C01</t>
  </si>
  <si>
    <t>Zarządzanie łańcuchem dostaw</t>
  </si>
  <si>
    <t>C02</t>
  </si>
  <si>
    <t>Rachunek ekonomiczny w logistyce</t>
  </si>
  <si>
    <t>C03</t>
  </si>
  <si>
    <t>Marketing usług logistycznych i techniki negocjacji</t>
  </si>
  <si>
    <t>C04</t>
  </si>
  <si>
    <t>Projektowanie i zarządzanie systemami logistycznymi</t>
  </si>
  <si>
    <t>C05</t>
  </si>
  <si>
    <t>Zarządzanie ryzykiem w logistyce</t>
  </si>
  <si>
    <t>C06</t>
  </si>
  <si>
    <t>Aplikacje internetowe i techniki multimedialne</t>
  </si>
  <si>
    <t>C07</t>
  </si>
  <si>
    <t>Logistyka globalna</t>
  </si>
  <si>
    <t>C08</t>
  </si>
  <si>
    <t>Projekty logistyczne</t>
  </si>
  <si>
    <t>C09</t>
  </si>
  <si>
    <t>Magazynowe systemy informatyczne</t>
  </si>
  <si>
    <t>C10</t>
  </si>
  <si>
    <t>Systemy informatyczne zarządzania przedsiębiorstwem</t>
  </si>
  <si>
    <t>C11</t>
  </si>
  <si>
    <t>E-gospodarka</t>
  </si>
  <si>
    <t>C12</t>
  </si>
  <si>
    <t>Optymalizacja procesów produkcyjnych</t>
  </si>
  <si>
    <t>C13</t>
  </si>
  <si>
    <t>Robotyzacja i automatyzacja procesów logistycznych</t>
  </si>
  <si>
    <t>C14</t>
  </si>
  <si>
    <t>Systemy zarządzania jakością w logistyce</t>
  </si>
  <si>
    <t>C15</t>
  </si>
  <si>
    <t>Badania innowacyjne i rozwój w logistyce</t>
  </si>
  <si>
    <t>C16</t>
  </si>
  <si>
    <t>Praca przejściowa</t>
  </si>
  <si>
    <t>C17</t>
  </si>
  <si>
    <t>Seminarium dyplomowe</t>
  </si>
  <si>
    <t>C18</t>
  </si>
  <si>
    <t>Praca dyplomowa</t>
  </si>
  <si>
    <t>Blok obieralny 3</t>
  </si>
  <si>
    <t>Blok obieralny 4</t>
  </si>
  <si>
    <t>Blok obieralny 5</t>
  </si>
  <si>
    <t>Blok obieralny 6</t>
  </si>
  <si>
    <t>Blok obieralny 7</t>
  </si>
  <si>
    <t>Moduły/Przedmioty obieralne</t>
  </si>
  <si>
    <t>A03-1</t>
  </si>
  <si>
    <t>Socjologiczne aspekty ochrony środowiska</t>
  </si>
  <si>
    <t>A03-2</t>
  </si>
  <si>
    <t>Etyka zawodowa</t>
  </si>
  <si>
    <t>A04-1</t>
  </si>
  <si>
    <t>Język angielski</t>
  </si>
  <si>
    <t>A04-2</t>
  </si>
  <si>
    <t>Jezyk niemiecki</t>
  </si>
  <si>
    <t>C19-1</t>
  </si>
  <si>
    <t>Logistyka metropolitalna</t>
  </si>
  <si>
    <t>C19-2</t>
  </si>
  <si>
    <t>Zrównoważona logistyka</t>
  </si>
  <si>
    <t>C20-1</t>
  </si>
  <si>
    <t>Bezpieczeństwo łańcuchów dostaw</t>
  </si>
  <si>
    <t>C20-2</t>
  </si>
  <si>
    <t>Zarządzanie logistyczne w Przemyśle 4.0</t>
  </si>
  <si>
    <t>C21-1</t>
  </si>
  <si>
    <t>Systemy zarządzania gospodarka magazynową</t>
  </si>
  <si>
    <t>C21-2</t>
  </si>
  <si>
    <t>Hurtownie i bazy danych</t>
  </si>
  <si>
    <t>C22-1</t>
  </si>
  <si>
    <t>Logistyka dostaw żywności</t>
  </si>
  <si>
    <t>C22-2</t>
  </si>
  <si>
    <t>Logistyka ładunkow wrażliwych</t>
  </si>
  <si>
    <t>C23-1</t>
  </si>
  <si>
    <t>Roboty mobilne</t>
  </si>
  <si>
    <t>C23-2</t>
  </si>
  <si>
    <t>Projektowanie magazynów wysokiego składowania</t>
  </si>
  <si>
    <t>Praktyki zawodowe (w tygodniach)</t>
  </si>
  <si>
    <t>PO1</t>
  </si>
  <si>
    <t>Praktyka zawodowa</t>
  </si>
  <si>
    <t>SUMA</t>
  </si>
  <si>
    <t>liczba obieranych elementów</t>
  </si>
  <si>
    <t>forma zaliczenia</t>
  </si>
  <si>
    <t>wykłady</t>
  </si>
  <si>
    <t>ćwiczenia audytoryjne</t>
  </si>
  <si>
    <t>seminaria</t>
  </si>
  <si>
    <t>laboratoria</t>
  </si>
  <si>
    <t>lektorat</t>
  </si>
  <si>
    <t>projekty</t>
  </si>
  <si>
    <t>praca dyplomowa</t>
  </si>
  <si>
    <t>praktyki</t>
  </si>
  <si>
    <t xml:space="preserve">Załącznik nr 4 do uchwały nr 160 Senatu ZUT z dnia 28 czerwca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</si>
</sst>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5" name="Picture 1">
          <a:extLst>
            <a:ext uri="{FF2B5EF4-FFF2-40B4-BE49-F238E27FC236}">
              <a16:creationId xmlns:a16="http://schemas.microsoft.com/office/drawing/2014/main" id="{DAC749A6-96DF-44C0-B9A9-D1AFCA49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1036" name="Picture 2">
          <a:extLst>
            <a:ext uri="{FF2B5EF4-FFF2-40B4-BE49-F238E27FC236}">
              <a16:creationId xmlns:a16="http://schemas.microsoft.com/office/drawing/2014/main" id="{BF64A684-6BE7-4A36-9DD3-3AC2C1FF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4"/>
  <sheetViews>
    <sheetView tabSelected="1" workbookViewId="0">
      <selection activeCell="X10" sqref="X10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85546875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5703125" customWidth="1"/>
    <col min="44" max="44" width="2" customWidth="1"/>
    <col min="45" max="45" width="3.85546875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85546875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15</v>
      </c>
      <c r="AM8" t="s">
        <v>16</v>
      </c>
    </row>
    <row r="9" spans="1:95" x14ac:dyDescent="0.2">
      <c r="E9" t="s">
        <v>17</v>
      </c>
      <c r="F9" s="1" t="s">
        <v>18</v>
      </c>
      <c r="AM9" t="s">
        <v>157</v>
      </c>
    </row>
    <row r="11" spans="1:95" x14ac:dyDescent="0.2">
      <c r="A11" s="21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</row>
    <row r="12" spans="1:95" ht="12" customHeight="1" x14ac:dyDescent="0.2">
      <c r="A12" s="16" t="s">
        <v>20</v>
      </c>
      <c r="B12" s="16"/>
      <c r="C12" s="16"/>
      <c r="D12" s="20" t="s">
        <v>24</v>
      </c>
      <c r="E12" s="18" t="s">
        <v>25</v>
      </c>
      <c r="F12" s="18" t="s">
        <v>26</v>
      </c>
      <c r="G12" s="18"/>
      <c r="H12" s="18" t="s">
        <v>29</v>
      </c>
      <c r="I12" s="18"/>
      <c r="J12" s="18"/>
      <c r="K12" s="18"/>
      <c r="L12" s="18"/>
      <c r="M12" s="18"/>
      <c r="N12" s="18"/>
      <c r="O12" s="18"/>
      <c r="P12" s="18"/>
      <c r="Q12" s="20" t="s">
        <v>42</v>
      </c>
      <c r="R12" s="20" t="s">
        <v>43</v>
      </c>
      <c r="S12" s="20" t="s">
        <v>44</v>
      </c>
      <c r="T12" s="19" t="s">
        <v>45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50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 x14ac:dyDescent="0.2">
      <c r="A13" s="16"/>
      <c r="B13" s="16"/>
      <c r="C13" s="16"/>
      <c r="D13" s="20"/>
      <c r="E13" s="18"/>
      <c r="F13" s="20" t="s">
        <v>27</v>
      </c>
      <c r="G13" s="20" t="s">
        <v>28</v>
      </c>
      <c r="H13" s="20" t="s">
        <v>30</v>
      </c>
      <c r="I13" s="18" t="s">
        <v>31</v>
      </c>
      <c r="J13" s="18"/>
      <c r="K13" s="18"/>
      <c r="L13" s="18"/>
      <c r="M13" s="18"/>
      <c r="N13" s="18"/>
      <c r="O13" s="18"/>
      <c r="P13" s="18"/>
      <c r="Q13" s="20"/>
      <c r="R13" s="20"/>
      <c r="S13" s="20"/>
      <c r="T13" s="19" t="s">
        <v>46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49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51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52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 x14ac:dyDescent="0.2">
      <c r="A14" s="16"/>
      <c r="B14" s="16"/>
      <c r="C14" s="16"/>
      <c r="D14" s="20"/>
      <c r="E14" s="18"/>
      <c r="F14" s="20"/>
      <c r="G14" s="20"/>
      <c r="H14" s="20"/>
      <c r="I14" s="18" t="s">
        <v>32</v>
      </c>
      <c r="J14" s="18"/>
      <c r="K14" s="18"/>
      <c r="L14" s="18" t="s">
        <v>33</v>
      </c>
      <c r="M14" s="18"/>
      <c r="N14" s="18"/>
      <c r="O14" s="18"/>
      <c r="P14" s="18"/>
      <c r="Q14" s="20"/>
      <c r="R14" s="20"/>
      <c r="S14" s="20"/>
      <c r="T14" s="17" t="s">
        <v>32</v>
      </c>
      <c r="U14" s="17"/>
      <c r="V14" s="17"/>
      <c r="W14" s="17"/>
      <c r="X14" s="17"/>
      <c r="Y14" s="17"/>
      <c r="Z14" s="16" t="s">
        <v>47</v>
      </c>
      <c r="AA14" s="17" t="s">
        <v>33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6" t="s">
        <v>47</v>
      </c>
      <c r="AL14" s="16" t="s">
        <v>48</v>
      </c>
      <c r="AM14" s="17" t="s">
        <v>32</v>
      </c>
      <c r="AN14" s="17"/>
      <c r="AO14" s="17"/>
      <c r="AP14" s="17"/>
      <c r="AQ14" s="17"/>
      <c r="AR14" s="17"/>
      <c r="AS14" s="16" t="s">
        <v>47</v>
      </c>
      <c r="AT14" s="17" t="s">
        <v>33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6" t="s">
        <v>47</v>
      </c>
      <c r="BE14" s="16" t="s">
        <v>48</v>
      </c>
      <c r="BF14" s="17" t="s">
        <v>32</v>
      </c>
      <c r="BG14" s="17"/>
      <c r="BH14" s="17"/>
      <c r="BI14" s="17"/>
      <c r="BJ14" s="17"/>
      <c r="BK14" s="17"/>
      <c r="BL14" s="16" t="s">
        <v>47</v>
      </c>
      <c r="BM14" s="17" t="s">
        <v>33</v>
      </c>
      <c r="BN14" s="17"/>
      <c r="BO14" s="17"/>
      <c r="BP14" s="17"/>
      <c r="BQ14" s="17"/>
      <c r="BR14" s="17"/>
      <c r="BS14" s="17"/>
      <c r="BT14" s="17"/>
      <c r="BU14" s="17"/>
      <c r="BV14" s="17"/>
      <c r="BW14" s="16" t="s">
        <v>47</v>
      </c>
      <c r="BX14" s="16" t="s">
        <v>48</v>
      </c>
      <c r="BY14" s="17" t="s">
        <v>32</v>
      </c>
      <c r="BZ14" s="17"/>
      <c r="CA14" s="17"/>
      <c r="CB14" s="17"/>
      <c r="CC14" s="17"/>
      <c r="CD14" s="17"/>
      <c r="CE14" s="16" t="s">
        <v>47</v>
      </c>
      <c r="CF14" s="17" t="s">
        <v>33</v>
      </c>
      <c r="CG14" s="17"/>
      <c r="CH14" s="17"/>
      <c r="CI14" s="17"/>
      <c r="CJ14" s="17"/>
      <c r="CK14" s="17"/>
      <c r="CL14" s="17"/>
      <c r="CM14" s="17"/>
      <c r="CN14" s="17"/>
      <c r="CO14" s="17"/>
      <c r="CP14" s="16" t="s">
        <v>47</v>
      </c>
      <c r="CQ14" s="16" t="s">
        <v>48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20"/>
      <c r="E15" s="18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20"/>
      <c r="R15" s="20"/>
      <c r="S15" s="20"/>
      <c r="T15" s="18" t="s">
        <v>34</v>
      </c>
      <c r="U15" s="18"/>
      <c r="V15" s="18" t="s">
        <v>35</v>
      </c>
      <c r="W15" s="18"/>
      <c r="X15" s="18" t="s">
        <v>36</v>
      </c>
      <c r="Y15" s="18"/>
      <c r="Z15" s="16"/>
      <c r="AA15" s="18" t="s">
        <v>37</v>
      </c>
      <c r="AB15" s="18"/>
      <c r="AC15" s="18" t="s">
        <v>38</v>
      </c>
      <c r="AD15" s="18"/>
      <c r="AE15" s="18" t="s">
        <v>39</v>
      </c>
      <c r="AF15" s="18"/>
      <c r="AG15" s="18" t="s">
        <v>40</v>
      </c>
      <c r="AH15" s="18"/>
      <c r="AI15" s="18" t="s">
        <v>41</v>
      </c>
      <c r="AJ15" s="18"/>
      <c r="AK15" s="16"/>
      <c r="AL15" s="16"/>
      <c r="AM15" s="18" t="s">
        <v>34</v>
      </c>
      <c r="AN15" s="18"/>
      <c r="AO15" s="18" t="s">
        <v>35</v>
      </c>
      <c r="AP15" s="18"/>
      <c r="AQ15" s="18" t="s">
        <v>36</v>
      </c>
      <c r="AR15" s="18"/>
      <c r="AS15" s="16"/>
      <c r="AT15" s="18" t="s">
        <v>37</v>
      </c>
      <c r="AU15" s="18"/>
      <c r="AV15" s="18" t="s">
        <v>38</v>
      </c>
      <c r="AW15" s="18"/>
      <c r="AX15" s="18" t="s">
        <v>39</v>
      </c>
      <c r="AY15" s="18"/>
      <c r="AZ15" s="18" t="s">
        <v>40</v>
      </c>
      <c r="BA15" s="18"/>
      <c r="BB15" s="18" t="s">
        <v>41</v>
      </c>
      <c r="BC15" s="18"/>
      <c r="BD15" s="16"/>
      <c r="BE15" s="16"/>
      <c r="BF15" s="18" t="s">
        <v>34</v>
      </c>
      <c r="BG15" s="18"/>
      <c r="BH15" s="18" t="s">
        <v>35</v>
      </c>
      <c r="BI15" s="18"/>
      <c r="BJ15" s="18" t="s">
        <v>36</v>
      </c>
      <c r="BK15" s="18"/>
      <c r="BL15" s="16"/>
      <c r="BM15" s="18" t="s">
        <v>37</v>
      </c>
      <c r="BN15" s="18"/>
      <c r="BO15" s="18" t="s">
        <v>38</v>
      </c>
      <c r="BP15" s="18"/>
      <c r="BQ15" s="18" t="s">
        <v>39</v>
      </c>
      <c r="BR15" s="18"/>
      <c r="BS15" s="18" t="s">
        <v>40</v>
      </c>
      <c r="BT15" s="18"/>
      <c r="BU15" s="18" t="s">
        <v>41</v>
      </c>
      <c r="BV15" s="18"/>
      <c r="BW15" s="16"/>
      <c r="BX15" s="16"/>
      <c r="BY15" s="18" t="s">
        <v>34</v>
      </c>
      <c r="BZ15" s="18"/>
      <c r="CA15" s="18" t="s">
        <v>35</v>
      </c>
      <c r="CB15" s="18"/>
      <c r="CC15" s="18" t="s">
        <v>36</v>
      </c>
      <c r="CD15" s="18"/>
      <c r="CE15" s="16"/>
      <c r="CF15" s="18" t="s">
        <v>37</v>
      </c>
      <c r="CG15" s="18"/>
      <c r="CH15" s="18" t="s">
        <v>38</v>
      </c>
      <c r="CI15" s="18"/>
      <c r="CJ15" s="18" t="s">
        <v>39</v>
      </c>
      <c r="CK15" s="18"/>
      <c r="CL15" s="18" t="s">
        <v>40</v>
      </c>
      <c r="CM15" s="18"/>
      <c r="CN15" s="18" t="s">
        <v>41</v>
      </c>
      <c r="CO15" s="18"/>
      <c r="CP15" s="16"/>
      <c r="CQ15" s="16"/>
    </row>
    <row r="16" spans="1:95" ht="20.100000000000001" customHeight="1" x14ac:dyDescent="0.2">
      <c r="A16" s="13" t="s">
        <v>53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3"/>
      <c r="CQ16" s="14"/>
    </row>
    <row r="17" spans="1:95" x14ac:dyDescent="0.2">
      <c r="A17" s="6"/>
      <c r="B17" s="6"/>
      <c r="C17" s="6"/>
      <c r="D17" s="6" t="s">
        <v>55</v>
      </c>
      <c r="E17" s="3" t="s">
        <v>56</v>
      </c>
      <c r="F17" s="6">
        <f>COUNTIF(T17:CO17,"e")</f>
        <v>0</v>
      </c>
      <c r="G17" s="6">
        <f>COUNTIF(T17:CO17,"z")</f>
        <v>1</v>
      </c>
      <c r="H17" s="6">
        <f t="shared" ref="H17:H22" si="0">SUM(I17:P17)</f>
        <v>15</v>
      </c>
      <c r="I17" s="6">
        <f t="shared" ref="I17:I22" si="1">T17+AM17+BF17+BY17</f>
        <v>15</v>
      </c>
      <c r="J17" s="6">
        <f t="shared" ref="J17:J22" si="2">V17+AO17+BH17+CA17</f>
        <v>0</v>
      </c>
      <c r="K17" s="6">
        <f t="shared" ref="K17:K22" si="3">X17+AQ17+BJ17+CC17</f>
        <v>0</v>
      </c>
      <c r="L17" s="6">
        <f t="shared" ref="L17:L22" si="4">AA17+AT17+BM17+CF17</f>
        <v>0</v>
      </c>
      <c r="M17" s="6">
        <f t="shared" ref="M17:M22" si="5">AC17+AV17+BO17+CH17</f>
        <v>0</v>
      </c>
      <c r="N17" s="6">
        <f t="shared" ref="N17:N22" si="6">AE17+AX17+BQ17+CJ17</f>
        <v>0</v>
      </c>
      <c r="O17" s="6">
        <f t="shared" ref="O17:O22" si="7">AG17+AZ17+BS17+CL17</f>
        <v>0</v>
      </c>
      <c r="P17" s="6">
        <f t="shared" ref="P17:P22" si="8">AI17+BB17+BU17+CN17</f>
        <v>0</v>
      </c>
      <c r="Q17" s="7">
        <f t="shared" ref="Q17:Q22" si="9">AL17+BE17+BX17+CQ17</f>
        <v>1</v>
      </c>
      <c r="R17" s="7">
        <f t="shared" ref="R17:R22" si="10">AK17+BD17+BW17+CP17</f>
        <v>0</v>
      </c>
      <c r="S17" s="7">
        <v>0.6</v>
      </c>
      <c r="T17" s="11">
        <v>15</v>
      </c>
      <c r="U17" s="10" t="s">
        <v>54</v>
      </c>
      <c r="V17" s="11"/>
      <c r="W17" s="10"/>
      <c r="X17" s="11"/>
      <c r="Y17" s="10"/>
      <c r="Z17" s="7">
        <v>1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2" si="11">Z17+AK17</f>
        <v>1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2" si="12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2" si="13">BL17+BW17</f>
        <v>0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2" si="14">CE17+CP17</f>
        <v>0</v>
      </c>
    </row>
    <row r="18" spans="1:95" x14ac:dyDescent="0.2">
      <c r="A18" s="6"/>
      <c r="B18" s="6"/>
      <c r="C18" s="6"/>
      <c r="D18" s="6" t="s">
        <v>57</v>
      </c>
      <c r="E18" s="3" t="s">
        <v>58</v>
      </c>
      <c r="F18" s="6">
        <f>COUNTIF(T18:CO18,"e")</f>
        <v>0</v>
      </c>
      <c r="G18" s="6">
        <f>COUNTIF(T18:CO18,"z")</f>
        <v>2</v>
      </c>
      <c r="H18" s="6">
        <f t="shared" si="0"/>
        <v>45</v>
      </c>
      <c r="I18" s="6">
        <f t="shared" si="1"/>
        <v>30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0</v>
      </c>
      <c r="S18" s="7">
        <v>1.8</v>
      </c>
      <c r="T18" s="11">
        <v>30</v>
      </c>
      <c r="U18" s="10" t="s">
        <v>54</v>
      </c>
      <c r="V18" s="11">
        <v>15</v>
      </c>
      <c r="W18" s="10" t="s">
        <v>54</v>
      </c>
      <c r="X18" s="11"/>
      <c r="Y18" s="10"/>
      <c r="Z18" s="7">
        <v>2</v>
      </c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2</v>
      </c>
      <c r="AM18" s="11"/>
      <c r="AN18" s="10"/>
      <c r="AO18" s="11"/>
      <c r="AP18" s="10"/>
      <c r="AQ18" s="11"/>
      <c r="AR18" s="10"/>
      <c r="AS18" s="7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x14ac:dyDescent="0.2">
      <c r="A19" s="6">
        <v>1</v>
      </c>
      <c r="B19" s="6">
        <v>1</v>
      </c>
      <c r="C19" s="6"/>
      <c r="D19" s="6"/>
      <c r="E19" s="3" t="s">
        <v>59</v>
      </c>
      <c r="F19" s="6">
        <f>$B$19*COUNTIF(T19:CO19,"e")</f>
        <v>0</v>
      </c>
      <c r="G19" s="6">
        <f>$B$19*COUNTIF(T19:CO19,"z")</f>
        <v>1</v>
      </c>
      <c r="H19" s="6">
        <f t="shared" si="0"/>
        <v>45</v>
      </c>
      <c r="I19" s="6">
        <f t="shared" si="1"/>
        <v>45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3</v>
      </c>
      <c r="R19" s="7">
        <f t="shared" si="10"/>
        <v>0</v>
      </c>
      <c r="S19" s="7">
        <f>$B$19*1.8</f>
        <v>1.8</v>
      </c>
      <c r="T19" s="11">
        <f>$B$19*45</f>
        <v>45</v>
      </c>
      <c r="U19" s="10" t="s">
        <v>54</v>
      </c>
      <c r="V19" s="11"/>
      <c r="W19" s="10"/>
      <c r="X19" s="11"/>
      <c r="Y19" s="10"/>
      <c r="Z19" s="7">
        <f>$B$19*3</f>
        <v>3</v>
      </c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3</v>
      </c>
      <c r="AM19" s="11"/>
      <c r="AN19" s="10"/>
      <c r="AO19" s="11"/>
      <c r="AP19" s="10"/>
      <c r="AQ19" s="11"/>
      <c r="AR19" s="10"/>
      <c r="AS19" s="7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7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x14ac:dyDescent="0.2">
      <c r="A20" s="6">
        <v>2</v>
      </c>
      <c r="B20" s="6">
        <v>1</v>
      </c>
      <c r="C20" s="6"/>
      <c r="D20" s="6"/>
      <c r="E20" s="3" t="s">
        <v>60</v>
      </c>
      <c r="F20" s="6">
        <f>$B$20*COUNTIF(T20:CO20,"e")</f>
        <v>1</v>
      </c>
      <c r="G20" s="6">
        <f>$B$20*COUNTIF(T20:CO20,"z")</f>
        <v>0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30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3</v>
      </c>
      <c r="R20" s="7">
        <f t="shared" si="10"/>
        <v>3</v>
      </c>
      <c r="S20" s="7">
        <f>$B$20*1.2</f>
        <v>1.2</v>
      </c>
      <c r="T20" s="11"/>
      <c r="U20" s="10"/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>
        <f>$B$20*30</f>
        <v>30</v>
      </c>
      <c r="AW20" s="10" t="s">
        <v>61</v>
      </c>
      <c r="AX20" s="11"/>
      <c r="AY20" s="10"/>
      <c r="AZ20" s="11"/>
      <c r="BA20" s="10"/>
      <c r="BB20" s="11"/>
      <c r="BC20" s="10"/>
      <c r="BD20" s="7">
        <f>$B$20*3</f>
        <v>3</v>
      </c>
      <c r="BE20" s="7">
        <f t="shared" si="12"/>
        <v>3</v>
      </c>
      <c r="BF20" s="11"/>
      <c r="BG20" s="10"/>
      <c r="BH20" s="11"/>
      <c r="BI20" s="10"/>
      <c r="BJ20" s="11"/>
      <c r="BK20" s="10"/>
      <c r="BL20" s="7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7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x14ac:dyDescent="0.2">
      <c r="A21" s="6"/>
      <c r="B21" s="6"/>
      <c r="C21" s="6"/>
      <c r="D21" s="6" t="s">
        <v>62</v>
      </c>
      <c r="E21" s="3" t="s">
        <v>63</v>
      </c>
      <c r="F21" s="6">
        <f>COUNTIF(T21:CO21,"e")</f>
        <v>0</v>
      </c>
      <c r="G21" s="6">
        <f>COUNTIF(T21:CO21,"z")</f>
        <v>1</v>
      </c>
      <c r="H21" s="6">
        <f t="shared" si="0"/>
        <v>5</v>
      </c>
      <c r="I21" s="6">
        <f t="shared" si="1"/>
        <v>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0</v>
      </c>
      <c r="R21" s="7">
        <f t="shared" si="10"/>
        <v>0</v>
      </c>
      <c r="S21" s="7">
        <v>0</v>
      </c>
      <c r="T21" s="11">
        <v>5</v>
      </c>
      <c r="U21" s="10" t="s">
        <v>54</v>
      </c>
      <c r="V21" s="11"/>
      <c r="W21" s="10"/>
      <c r="X21" s="11"/>
      <c r="Y21" s="10"/>
      <c r="Z21" s="7">
        <v>0</v>
      </c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7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</row>
    <row r="22" spans="1:95" x14ac:dyDescent="0.2">
      <c r="A22" s="6"/>
      <c r="B22" s="6"/>
      <c r="C22" s="6"/>
      <c r="D22" s="6" t="s">
        <v>64</v>
      </c>
      <c r="E22" s="3" t="s">
        <v>65</v>
      </c>
      <c r="F22" s="6">
        <f>COUNTIF(T22:CO22,"e")</f>
        <v>0</v>
      </c>
      <c r="G22" s="6">
        <f>COUNTIF(T22:CO22,"z")</f>
        <v>1</v>
      </c>
      <c r="H22" s="6">
        <f t="shared" si="0"/>
        <v>2</v>
      </c>
      <c r="I22" s="6">
        <f t="shared" si="1"/>
        <v>2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0</v>
      </c>
      <c r="R22" s="7">
        <f t="shared" si="10"/>
        <v>0</v>
      </c>
      <c r="S22" s="7">
        <v>0</v>
      </c>
      <c r="T22" s="11"/>
      <c r="U22" s="10"/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>
        <v>2</v>
      </c>
      <c r="AN22" s="10" t="s">
        <v>54</v>
      </c>
      <c r="AO22" s="11"/>
      <c r="AP22" s="10"/>
      <c r="AQ22" s="11"/>
      <c r="AR22" s="10"/>
      <c r="AS22" s="7">
        <v>0</v>
      </c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7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7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ht="15.95" customHeight="1" x14ac:dyDescent="0.2">
      <c r="A23" s="6"/>
      <c r="B23" s="6"/>
      <c r="C23" s="6"/>
      <c r="D23" s="6"/>
      <c r="E23" s="6" t="s">
        <v>66</v>
      </c>
      <c r="F23" s="6">
        <f t="shared" ref="F23:AK23" si="15">SUM(F17:F22)</f>
        <v>1</v>
      </c>
      <c r="G23" s="6">
        <f t="shared" si="15"/>
        <v>6</v>
      </c>
      <c r="H23" s="6">
        <f t="shared" si="15"/>
        <v>142</v>
      </c>
      <c r="I23" s="6">
        <f t="shared" si="15"/>
        <v>97</v>
      </c>
      <c r="J23" s="6">
        <f t="shared" si="15"/>
        <v>15</v>
      </c>
      <c r="K23" s="6">
        <f t="shared" si="15"/>
        <v>0</v>
      </c>
      <c r="L23" s="6">
        <f t="shared" si="15"/>
        <v>0</v>
      </c>
      <c r="M23" s="6">
        <f t="shared" si="15"/>
        <v>30</v>
      </c>
      <c r="N23" s="6">
        <f t="shared" si="15"/>
        <v>0</v>
      </c>
      <c r="O23" s="6">
        <f t="shared" si="15"/>
        <v>0</v>
      </c>
      <c r="P23" s="6">
        <f t="shared" si="15"/>
        <v>0</v>
      </c>
      <c r="Q23" s="7">
        <f t="shared" si="15"/>
        <v>9</v>
      </c>
      <c r="R23" s="7">
        <f t="shared" si="15"/>
        <v>3</v>
      </c>
      <c r="S23" s="7">
        <f t="shared" si="15"/>
        <v>5.4</v>
      </c>
      <c r="T23" s="11">
        <f t="shared" si="15"/>
        <v>95</v>
      </c>
      <c r="U23" s="10">
        <f t="shared" si="15"/>
        <v>0</v>
      </c>
      <c r="V23" s="11">
        <f t="shared" si="15"/>
        <v>15</v>
      </c>
      <c r="W23" s="10">
        <f t="shared" si="15"/>
        <v>0</v>
      </c>
      <c r="X23" s="11">
        <f t="shared" si="15"/>
        <v>0</v>
      </c>
      <c r="Y23" s="10">
        <f t="shared" si="15"/>
        <v>0</v>
      </c>
      <c r="Z23" s="7">
        <f t="shared" si="15"/>
        <v>6</v>
      </c>
      <c r="AA23" s="11">
        <f t="shared" si="15"/>
        <v>0</v>
      </c>
      <c r="AB23" s="10">
        <f t="shared" si="15"/>
        <v>0</v>
      </c>
      <c r="AC23" s="11">
        <f t="shared" si="15"/>
        <v>0</v>
      </c>
      <c r="AD23" s="10">
        <f t="shared" si="15"/>
        <v>0</v>
      </c>
      <c r="AE23" s="11">
        <f t="shared" si="15"/>
        <v>0</v>
      </c>
      <c r="AF23" s="10">
        <f t="shared" si="15"/>
        <v>0</v>
      </c>
      <c r="AG23" s="11">
        <f t="shared" si="15"/>
        <v>0</v>
      </c>
      <c r="AH23" s="10">
        <f t="shared" si="15"/>
        <v>0</v>
      </c>
      <c r="AI23" s="11">
        <f t="shared" si="15"/>
        <v>0</v>
      </c>
      <c r="AJ23" s="10">
        <f t="shared" si="15"/>
        <v>0</v>
      </c>
      <c r="AK23" s="7">
        <f t="shared" si="15"/>
        <v>0</v>
      </c>
      <c r="AL23" s="7">
        <f t="shared" ref="AL23:BQ23" si="16">SUM(AL17:AL22)</f>
        <v>6</v>
      </c>
      <c r="AM23" s="11">
        <f t="shared" si="16"/>
        <v>2</v>
      </c>
      <c r="AN23" s="10">
        <f t="shared" si="16"/>
        <v>0</v>
      </c>
      <c r="AO23" s="11">
        <f t="shared" si="16"/>
        <v>0</v>
      </c>
      <c r="AP23" s="10">
        <f t="shared" si="16"/>
        <v>0</v>
      </c>
      <c r="AQ23" s="11">
        <f t="shared" si="16"/>
        <v>0</v>
      </c>
      <c r="AR23" s="10">
        <f t="shared" si="16"/>
        <v>0</v>
      </c>
      <c r="AS23" s="7">
        <f t="shared" si="16"/>
        <v>0</v>
      </c>
      <c r="AT23" s="11">
        <f t="shared" si="16"/>
        <v>0</v>
      </c>
      <c r="AU23" s="10">
        <f t="shared" si="16"/>
        <v>0</v>
      </c>
      <c r="AV23" s="11">
        <f t="shared" si="16"/>
        <v>30</v>
      </c>
      <c r="AW23" s="10">
        <f t="shared" si="16"/>
        <v>0</v>
      </c>
      <c r="AX23" s="11">
        <f t="shared" si="16"/>
        <v>0</v>
      </c>
      <c r="AY23" s="10">
        <f t="shared" si="16"/>
        <v>0</v>
      </c>
      <c r="AZ23" s="11">
        <f t="shared" si="16"/>
        <v>0</v>
      </c>
      <c r="BA23" s="10">
        <f t="shared" si="16"/>
        <v>0</v>
      </c>
      <c r="BB23" s="11">
        <f t="shared" si="16"/>
        <v>0</v>
      </c>
      <c r="BC23" s="10">
        <f t="shared" si="16"/>
        <v>0</v>
      </c>
      <c r="BD23" s="7">
        <f t="shared" si="16"/>
        <v>3</v>
      </c>
      <c r="BE23" s="7">
        <f t="shared" si="16"/>
        <v>3</v>
      </c>
      <c r="BF23" s="11">
        <f t="shared" si="16"/>
        <v>0</v>
      </c>
      <c r="BG23" s="10">
        <f t="shared" si="16"/>
        <v>0</v>
      </c>
      <c r="BH23" s="11">
        <f t="shared" si="16"/>
        <v>0</v>
      </c>
      <c r="BI23" s="10">
        <f t="shared" si="16"/>
        <v>0</v>
      </c>
      <c r="BJ23" s="11">
        <f t="shared" si="16"/>
        <v>0</v>
      </c>
      <c r="BK23" s="10">
        <f t="shared" si="16"/>
        <v>0</v>
      </c>
      <c r="BL23" s="7">
        <f t="shared" si="16"/>
        <v>0</v>
      </c>
      <c r="BM23" s="11">
        <f t="shared" si="16"/>
        <v>0</v>
      </c>
      <c r="BN23" s="10">
        <f t="shared" si="16"/>
        <v>0</v>
      </c>
      <c r="BO23" s="11">
        <f t="shared" si="16"/>
        <v>0</v>
      </c>
      <c r="BP23" s="10">
        <f t="shared" si="16"/>
        <v>0</v>
      </c>
      <c r="BQ23" s="11">
        <f t="shared" si="16"/>
        <v>0</v>
      </c>
      <c r="BR23" s="10">
        <f t="shared" ref="BR23:CQ23" si="17">SUM(BR17:BR22)</f>
        <v>0</v>
      </c>
      <c r="BS23" s="11">
        <f t="shared" si="17"/>
        <v>0</v>
      </c>
      <c r="BT23" s="10">
        <f t="shared" si="17"/>
        <v>0</v>
      </c>
      <c r="BU23" s="11">
        <f t="shared" si="17"/>
        <v>0</v>
      </c>
      <c r="BV23" s="10">
        <f t="shared" si="17"/>
        <v>0</v>
      </c>
      <c r="BW23" s="7">
        <f t="shared" si="17"/>
        <v>0</v>
      </c>
      <c r="BX23" s="7">
        <f t="shared" si="17"/>
        <v>0</v>
      </c>
      <c r="BY23" s="11">
        <f t="shared" si="17"/>
        <v>0</v>
      </c>
      <c r="BZ23" s="10">
        <f t="shared" si="17"/>
        <v>0</v>
      </c>
      <c r="CA23" s="11">
        <f t="shared" si="17"/>
        <v>0</v>
      </c>
      <c r="CB23" s="10">
        <f t="shared" si="17"/>
        <v>0</v>
      </c>
      <c r="CC23" s="11">
        <f t="shared" si="17"/>
        <v>0</v>
      </c>
      <c r="CD23" s="10">
        <f t="shared" si="17"/>
        <v>0</v>
      </c>
      <c r="CE23" s="7">
        <f t="shared" si="17"/>
        <v>0</v>
      </c>
      <c r="CF23" s="11">
        <f t="shared" si="17"/>
        <v>0</v>
      </c>
      <c r="CG23" s="10">
        <f t="shared" si="17"/>
        <v>0</v>
      </c>
      <c r="CH23" s="11">
        <f t="shared" si="17"/>
        <v>0</v>
      </c>
      <c r="CI23" s="10">
        <f t="shared" si="17"/>
        <v>0</v>
      </c>
      <c r="CJ23" s="11">
        <f t="shared" si="17"/>
        <v>0</v>
      </c>
      <c r="CK23" s="10">
        <f t="shared" si="17"/>
        <v>0</v>
      </c>
      <c r="CL23" s="11">
        <f t="shared" si="17"/>
        <v>0</v>
      </c>
      <c r="CM23" s="10">
        <f t="shared" si="17"/>
        <v>0</v>
      </c>
      <c r="CN23" s="11">
        <f t="shared" si="17"/>
        <v>0</v>
      </c>
      <c r="CO23" s="10">
        <f t="shared" si="17"/>
        <v>0</v>
      </c>
      <c r="CP23" s="7">
        <f t="shared" si="17"/>
        <v>0</v>
      </c>
      <c r="CQ23" s="7">
        <f t="shared" si="17"/>
        <v>0</v>
      </c>
    </row>
    <row r="24" spans="1:95" ht="20.100000000000001" customHeight="1" x14ac:dyDescent="0.2">
      <c r="A24" s="13" t="s">
        <v>67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3"/>
      <c r="CQ24" s="14"/>
    </row>
    <row r="25" spans="1:95" x14ac:dyDescent="0.2">
      <c r="A25" s="6"/>
      <c r="B25" s="6"/>
      <c r="C25" s="6"/>
      <c r="D25" s="6" t="s">
        <v>68</v>
      </c>
      <c r="E25" s="3" t="s">
        <v>69</v>
      </c>
      <c r="F25" s="6">
        <f>COUNTIF(T25:CO25,"e")</f>
        <v>0</v>
      </c>
      <c r="G25" s="6">
        <f>COUNTIF(T25:CO25,"z")</f>
        <v>2</v>
      </c>
      <c r="H25" s="6">
        <f>SUM(I25:P25)</f>
        <v>45</v>
      </c>
      <c r="I25" s="6">
        <f>T25+AM25+BF25+BY25</f>
        <v>30</v>
      </c>
      <c r="J25" s="6">
        <f>V25+AO25+BH25+CA25</f>
        <v>15</v>
      </c>
      <c r="K25" s="6">
        <f>X25+AQ25+BJ25+CC25</f>
        <v>0</v>
      </c>
      <c r="L25" s="6">
        <f>AA25+AT25+BM25+CF25</f>
        <v>0</v>
      </c>
      <c r="M25" s="6">
        <f>AC25+AV25+BO25+CH25</f>
        <v>0</v>
      </c>
      <c r="N25" s="6">
        <f>AE25+AX25+BQ25+CJ25</f>
        <v>0</v>
      </c>
      <c r="O25" s="6">
        <f>AG25+AZ25+BS25+CL25</f>
        <v>0</v>
      </c>
      <c r="P25" s="6">
        <f>AI25+BB25+BU25+CN25</f>
        <v>0</v>
      </c>
      <c r="Q25" s="7">
        <f>AL25+BE25+BX25+CQ25</f>
        <v>3</v>
      </c>
      <c r="R25" s="7">
        <f>AK25+BD25+BW25+CP25</f>
        <v>0</v>
      </c>
      <c r="S25" s="7">
        <v>1.8</v>
      </c>
      <c r="T25" s="11">
        <v>30</v>
      </c>
      <c r="U25" s="10" t="s">
        <v>54</v>
      </c>
      <c r="V25" s="11">
        <v>15</v>
      </c>
      <c r="W25" s="10" t="s">
        <v>54</v>
      </c>
      <c r="X25" s="11"/>
      <c r="Y25" s="10"/>
      <c r="Z25" s="7">
        <v>3</v>
      </c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>Z25+AK25</f>
        <v>3</v>
      </c>
      <c r="AM25" s="11"/>
      <c r="AN25" s="10"/>
      <c r="AO25" s="11"/>
      <c r="AP25" s="10"/>
      <c r="AQ25" s="11"/>
      <c r="AR25" s="10"/>
      <c r="AS25" s="7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>AS25+BD25</f>
        <v>0</v>
      </c>
      <c r="BF25" s="11"/>
      <c r="BG25" s="10"/>
      <c r="BH25" s="11"/>
      <c r="BI25" s="10"/>
      <c r="BJ25" s="11"/>
      <c r="BK25" s="10"/>
      <c r="BL25" s="7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>BL25+BW25</f>
        <v>0</v>
      </c>
      <c r="BY25" s="11"/>
      <c r="BZ25" s="10"/>
      <c r="CA25" s="11"/>
      <c r="CB25" s="10"/>
      <c r="CC25" s="11"/>
      <c r="CD25" s="10"/>
      <c r="CE25" s="7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>CE25+CP25</f>
        <v>0</v>
      </c>
    </row>
    <row r="26" spans="1:95" x14ac:dyDescent="0.2">
      <c r="A26" s="6"/>
      <c r="B26" s="6"/>
      <c r="C26" s="6"/>
      <c r="D26" s="6" t="s">
        <v>70</v>
      </c>
      <c r="E26" s="3" t="s">
        <v>71</v>
      </c>
      <c r="F26" s="6">
        <f>COUNTIF(T26:CO26,"e")</f>
        <v>0</v>
      </c>
      <c r="G26" s="6">
        <f>COUNTIF(T26:CO26,"z")</f>
        <v>2</v>
      </c>
      <c r="H26" s="6">
        <f>SUM(I26:P26)</f>
        <v>45</v>
      </c>
      <c r="I26" s="6">
        <f>T26+AM26+BF26+BY26</f>
        <v>30</v>
      </c>
      <c r="J26" s="6">
        <f>V26+AO26+BH26+CA26</f>
        <v>15</v>
      </c>
      <c r="K26" s="6">
        <f>X26+AQ26+BJ26+CC26</f>
        <v>0</v>
      </c>
      <c r="L26" s="6">
        <f>AA26+AT26+BM26+CF26</f>
        <v>0</v>
      </c>
      <c r="M26" s="6">
        <f>AC26+AV26+BO26+CH26</f>
        <v>0</v>
      </c>
      <c r="N26" s="6">
        <f>AE26+AX26+BQ26+CJ26</f>
        <v>0</v>
      </c>
      <c r="O26" s="6">
        <f>AG26+AZ26+BS26+CL26</f>
        <v>0</v>
      </c>
      <c r="P26" s="6">
        <f>AI26+BB26+BU26+CN26</f>
        <v>0</v>
      </c>
      <c r="Q26" s="7">
        <f>AL26+BE26+BX26+CQ26</f>
        <v>3</v>
      </c>
      <c r="R26" s="7">
        <f>AK26+BD26+BW26+CP26</f>
        <v>0</v>
      </c>
      <c r="S26" s="7">
        <v>1.8</v>
      </c>
      <c r="T26" s="11">
        <v>30</v>
      </c>
      <c r="U26" s="10" t="s">
        <v>54</v>
      </c>
      <c r="V26" s="11">
        <v>15</v>
      </c>
      <c r="W26" s="10" t="s">
        <v>54</v>
      </c>
      <c r="X26" s="11"/>
      <c r="Y26" s="10"/>
      <c r="Z26" s="7">
        <v>3</v>
      </c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>Z26+AK26</f>
        <v>3</v>
      </c>
      <c r="AM26" s="11"/>
      <c r="AN26" s="10"/>
      <c r="AO26" s="11"/>
      <c r="AP26" s="10"/>
      <c r="AQ26" s="11"/>
      <c r="AR26" s="10"/>
      <c r="AS26" s="7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>AS26+BD26</f>
        <v>0</v>
      </c>
      <c r="BF26" s="11"/>
      <c r="BG26" s="10"/>
      <c r="BH26" s="11"/>
      <c r="BI26" s="10"/>
      <c r="BJ26" s="11"/>
      <c r="BK26" s="10"/>
      <c r="BL26" s="7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>BL26+BW26</f>
        <v>0</v>
      </c>
      <c r="BY26" s="11"/>
      <c r="BZ26" s="10"/>
      <c r="CA26" s="11"/>
      <c r="CB26" s="10"/>
      <c r="CC26" s="11"/>
      <c r="CD26" s="10"/>
      <c r="CE26" s="7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>CE26+CP26</f>
        <v>0</v>
      </c>
    </row>
    <row r="27" spans="1:95" ht="15.95" customHeight="1" x14ac:dyDescent="0.2">
      <c r="A27" s="6"/>
      <c r="B27" s="6"/>
      <c r="C27" s="6"/>
      <c r="D27" s="6"/>
      <c r="E27" s="6" t="s">
        <v>66</v>
      </c>
      <c r="F27" s="6">
        <f t="shared" ref="F27:AK27" si="18">SUM(F25:F26)</f>
        <v>0</v>
      </c>
      <c r="G27" s="6">
        <f t="shared" si="18"/>
        <v>4</v>
      </c>
      <c r="H27" s="6">
        <f t="shared" si="18"/>
        <v>90</v>
      </c>
      <c r="I27" s="6">
        <f t="shared" si="18"/>
        <v>60</v>
      </c>
      <c r="J27" s="6">
        <f t="shared" si="18"/>
        <v>30</v>
      </c>
      <c r="K27" s="6">
        <f t="shared" si="18"/>
        <v>0</v>
      </c>
      <c r="L27" s="6">
        <f t="shared" si="18"/>
        <v>0</v>
      </c>
      <c r="M27" s="6">
        <f t="shared" si="18"/>
        <v>0</v>
      </c>
      <c r="N27" s="6">
        <f t="shared" si="18"/>
        <v>0</v>
      </c>
      <c r="O27" s="6">
        <f t="shared" si="18"/>
        <v>0</v>
      </c>
      <c r="P27" s="6">
        <f t="shared" si="18"/>
        <v>0</v>
      </c>
      <c r="Q27" s="7">
        <f t="shared" si="18"/>
        <v>6</v>
      </c>
      <c r="R27" s="7">
        <f t="shared" si="18"/>
        <v>0</v>
      </c>
      <c r="S27" s="7">
        <f t="shared" si="18"/>
        <v>3.6</v>
      </c>
      <c r="T27" s="11">
        <f t="shared" si="18"/>
        <v>60</v>
      </c>
      <c r="U27" s="10">
        <f t="shared" si="18"/>
        <v>0</v>
      </c>
      <c r="V27" s="11">
        <f t="shared" si="18"/>
        <v>30</v>
      </c>
      <c r="W27" s="10">
        <f t="shared" si="18"/>
        <v>0</v>
      </c>
      <c r="X27" s="11">
        <f t="shared" si="18"/>
        <v>0</v>
      </c>
      <c r="Y27" s="10">
        <f t="shared" si="18"/>
        <v>0</v>
      </c>
      <c r="Z27" s="7">
        <f t="shared" si="18"/>
        <v>6</v>
      </c>
      <c r="AA27" s="11">
        <f t="shared" si="18"/>
        <v>0</v>
      </c>
      <c r="AB27" s="10">
        <f t="shared" si="18"/>
        <v>0</v>
      </c>
      <c r="AC27" s="11">
        <f t="shared" si="18"/>
        <v>0</v>
      </c>
      <c r="AD27" s="10">
        <f t="shared" si="18"/>
        <v>0</v>
      </c>
      <c r="AE27" s="11">
        <f t="shared" si="18"/>
        <v>0</v>
      </c>
      <c r="AF27" s="10">
        <f t="shared" si="18"/>
        <v>0</v>
      </c>
      <c r="AG27" s="11">
        <f t="shared" si="18"/>
        <v>0</v>
      </c>
      <c r="AH27" s="10">
        <f t="shared" si="18"/>
        <v>0</v>
      </c>
      <c r="AI27" s="11">
        <f t="shared" si="18"/>
        <v>0</v>
      </c>
      <c r="AJ27" s="10">
        <f t="shared" si="18"/>
        <v>0</v>
      </c>
      <c r="AK27" s="7">
        <f t="shared" si="18"/>
        <v>0</v>
      </c>
      <c r="AL27" s="7">
        <f t="shared" ref="AL27:BQ27" si="19">SUM(AL25:AL26)</f>
        <v>6</v>
      </c>
      <c r="AM27" s="11">
        <f t="shared" si="19"/>
        <v>0</v>
      </c>
      <c r="AN27" s="10">
        <f t="shared" si="19"/>
        <v>0</v>
      </c>
      <c r="AO27" s="11">
        <f t="shared" si="19"/>
        <v>0</v>
      </c>
      <c r="AP27" s="10">
        <f t="shared" si="19"/>
        <v>0</v>
      </c>
      <c r="AQ27" s="11">
        <f t="shared" si="19"/>
        <v>0</v>
      </c>
      <c r="AR27" s="10">
        <f t="shared" si="19"/>
        <v>0</v>
      </c>
      <c r="AS27" s="7">
        <f t="shared" si="19"/>
        <v>0</v>
      </c>
      <c r="AT27" s="11">
        <f t="shared" si="19"/>
        <v>0</v>
      </c>
      <c r="AU27" s="10">
        <f t="shared" si="19"/>
        <v>0</v>
      </c>
      <c r="AV27" s="11">
        <f t="shared" si="19"/>
        <v>0</v>
      </c>
      <c r="AW27" s="10">
        <f t="shared" si="19"/>
        <v>0</v>
      </c>
      <c r="AX27" s="11">
        <f t="shared" si="19"/>
        <v>0</v>
      </c>
      <c r="AY27" s="10">
        <f t="shared" si="19"/>
        <v>0</v>
      </c>
      <c r="AZ27" s="11">
        <f t="shared" si="19"/>
        <v>0</v>
      </c>
      <c r="BA27" s="10">
        <f t="shared" si="19"/>
        <v>0</v>
      </c>
      <c r="BB27" s="11">
        <f t="shared" si="19"/>
        <v>0</v>
      </c>
      <c r="BC27" s="10">
        <f t="shared" si="19"/>
        <v>0</v>
      </c>
      <c r="BD27" s="7">
        <f t="shared" si="19"/>
        <v>0</v>
      </c>
      <c r="BE27" s="7">
        <f t="shared" si="19"/>
        <v>0</v>
      </c>
      <c r="BF27" s="11">
        <f t="shared" si="19"/>
        <v>0</v>
      </c>
      <c r="BG27" s="10">
        <f t="shared" si="19"/>
        <v>0</v>
      </c>
      <c r="BH27" s="11">
        <f t="shared" si="19"/>
        <v>0</v>
      </c>
      <c r="BI27" s="10">
        <f t="shared" si="19"/>
        <v>0</v>
      </c>
      <c r="BJ27" s="11">
        <f t="shared" si="19"/>
        <v>0</v>
      </c>
      <c r="BK27" s="10">
        <f t="shared" si="19"/>
        <v>0</v>
      </c>
      <c r="BL27" s="7">
        <f t="shared" si="19"/>
        <v>0</v>
      </c>
      <c r="BM27" s="11">
        <f t="shared" si="19"/>
        <v>0</v>
      </c>
      <c r="BN27" s="10">
        <f t="shared" si="19"/>
        <v>0</v>
      </c>
      <c r="BO27" s="11">
        <f t="shared" si="19"/>
        <v>0</v>
      </c>
      <c r="BP27" s="10">
        <f t="shared" si="19"/>
        <v>0</v>
      </c>
      <c r="BQ27" s="11">
        <f t="shared" si="19"/>
        <v>0</v>
      </c>
      <c r="BR27" s="10">
        <f t="shared" ref="BR27:CQ27" si="20">SUM(BR25:BR26)</f>
        <v>0</v>
      </c>
      <c r="BS27" s="11">
        <f t="shared" si="20"/>
        <v>0</v>
      </c>
      <c r="BT27" s="10">
        <f t="shared" si="20"/>
        <v>0</v>
      </c>
      <c r="BU27" s="11">
        <f t="shared" si="20"/>
        <v>0</v>
      </c>
      <c r="BV27" s="10">
        <f t="shared" si="20"/>
        <v>0</v>
      </c>
      <c r="BW27" s="7">
        <f t="shared" si="20"/>
        <v>0</v>
      </c>
      <c r="BX27" s="7">
        <f t="shared" si="20"/>
        <v>0</v>
      </c>
      <c r="BY27" s="11">
        <f t="shared" si="20"/>
        <v>0</v>
      </c>
      <c r="BZ27" s="10">
        <f t="shared" si="20"/>
        <v>0</v>
      </c>
      <c r="CA27" s="11">
        <f t="shared" si="20"/>
        <v>0</v>
      </c>
      <c r="CB27" s="10">
        <f t="shared" si="20"/>
        <v>0</v>
      </c>
      <c r="CC27" s="11">
        <f t="shared" si="20"/>
        <v>0</v>
      </c>
      <c r="CD27" s="10">
        <f t="shared" si="20"/>
        <v>0</v>
      </c>
      <c r="CE27" s="7">
        <f t="shared" si="20"/>
        <v>0</v>
      </c>
      <c r="CF27" s="11">
        <f t="shared" si="20"/>
        <v>0</v>
      </c>
      <c r="CG27" s="10">
        <f t="shared" si="20"/>
        <v>0</v>
      </c>
      <c r="CH27" s="11">
        <f t="shared" si="20"/>
        <v>0</v>
      </c>
      <c r="CI27" s="10">
        <f t="shared" si="20"/>
        <v>0</v>
      </c>
      <c r="CJ27" s="11">
        <f t="shared" si="20"/>
        <v>0</v>
      </c>
      <c r="CK27" s="10">
        <f t="shared" si="20"/>
        <v>0</v>
      </c>
      <c r="CL27" s="11">
        <f t="shared" si="20"/>
        <v>0</v>
      </c>
      <c r="CM27" s="10">
        <f t="shared" si="20"/>
        <v>0</v>
      </c>
      <c r="CN27" s="11">
        <f t="shared" si="20"/>
        <v>0</v>
      </c>
      <c r="CO27" s="10">
        <f t="shared" si="20"/>
        <v>0</v>
      </c>
      <c r="CP27" s="7">
        <f t="shared" si="20"/>
        <v>0</v>
      </c>
      <c r="CQ27" s="7">
        <f t="shared" si="20"/>
        <v>0</v>
      </c>
    </row>
    <row r="28" spans="1:95" ht="20.100000000000001" customHeight="1" x14ac:dyDescent="0.2">
      <c r="A28" s="13" t="s">
        <v>72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3"/>
      <c r="CQ28" s="14"/>
    </row>
    <row r="29" spans="1:95" x14ac:dyDescent="0.2">
      <c r="A29" s="6"/>
      <c r="B29" s="6"/>
      <c r="C29" s="6"/>
      <c r="D29" s="6" t="s">
        <v>73</v>
      </c>
      <c r="E29" s="3" t="s">
        <v>74</v>
      </c>
      <c r="F29" s="6">
        <f t="shared" ref="F29:F46" si="21">COUNTIF(T29:CO29,"e")</f>
        <v>1</v>
      </c>
      <c r="G29" s="6">
        <f t="shared" ref="G29:G46" si="22">COUNTIF(T29:CO29,"z")</f>
        <v>1</v>
      </c>
      <c r="H29" s="6">
        <f t="shared" ref="H29:H51" si="23">SUM(I29:P29)</f>
        <v>45</v>
      </c>
      <c r="I29" s="6">
        <f t="shared" ref="I29:I51" si="24">T29+AM29+BF29+BY29</f>
        <v>30</v>
      </c>
      <c r="J29" s="6">
        <f t="shared" ref="J29:J51" si="25">V29+AO29+BH29+CA29</f>
        <v>15</v>
      </c>
      <c r="K29" s="6">
        <f t="shared" ref="K29:K51" si="26">X29+AQ29+BJ29+CC29</f>
        <v>0</v>
      </c>
      <c r="L29" s="6">
        <f t="shared" ref="L29:L51" si="27">AA29+AT29+BM29+CF29</f>
        <v>0</v>
      </c>
      <c r="M29" s="6">
        <f t="shared" ref="M29:M51" si="28">AC29+AV29+BO29+CH29</f>
        <v>0</v>
      </c>
      <c r="N29" s="6">
        <f t="shared" ref="N29:N51" si="29">AE29+AX29+BQ29+CJ29</f>
        <v>0</v>
      </c>
      <c r="O29" s="6">
        <f t="shared" ref="O29:O51" si="30">AG29+AZ29+BS29+CL29</f>
        <v>0</v>
      </c>
      <c r="P29" s="6">
        <f t="shared" ref="P29:P51" si="31">AI29+BB29+BU29+CN29</f>
        <v>0</v>
      </c>
      <c r="Q29" s="7">
        <f t="shared" ref="Q29:Q51" si="32">AL29+BE29+BX29+CQ29</f>
        <v>3</v>
      </c>
      <c r="R29" s="7">
        <f t="shared" ref="R29:R51" si="33">AK29+BD29+BW29+CP29</f>
        <v>0</v>
      </c>
      <c r="S29" s="7">
        <v>1.8</v>
      </c>
      <c r="T29" s="11">
        <v>30</v>
      </c>
      <c r="U29" s="10" t="s">
        <v>61</v>
      </c>
      <c r="V29" s="11">
        <v>15</v>
      </c>
      <c r="W29" s="10" t="s">
        <v>54</v>
      </c>
      <c r="X29" s="11"/>
      <c r="Y29" s="10"/>
      <c r="Z29" s="7">
        <v>3</v>
      </c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ref="AL29:AL51" si="34">Z29+AK29</f>
        <v>3</v>
      </c>
      <c r="AM29" s="11"/>
      <c r="AN29" s="10"/>
      <c r="AO29" s="11"/>
      <c r="AP29" s="10"/>
      <c r="AQ29" s="11"/>
      <c r="AR29" s="10"/>
      <c r="AS29" s="7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7"/>
      <c r="BE29" s="7">
        <f t="shared" ref="BE29:BE51" si="35">AS29+BD29</f>
        <v>0</v>
      </c>
      <c r="BF29" s="11"/>
      <c r="BG29" s="10"/>
      <c r="BH29" s="11"/>
      <c r="BI29" s="10"/>
      <c r="BJ29" s="11"/>
      <c r="BK29" s="10"/>
      <c r="BL29" s="7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ref="BX29:BX51" si="36">BL29+BW29</f>
        <v>0</v>
      </c>
      <c r="BY29" s="11"/>
      <c r="BZ29" s="10"/>
      <c r="CA29" s="11"/>
      <c r="CB29" s="10"/>
      <c r="CC29" s="11"/>
      <c r="CD29" s="10"/>
      <c r="CE29" s="7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ref="CQ29:CQ51" si="37">CE29+CP29</f>
        <v>0</v>
      </c>
    </row>
    <row r="30" spans="1:95" x14ac:dyDescent="0.2">
      <c r="A30" s="6"/>
      <c r="B30" s="6"/>
      <c r="C30" s="6"/>
      <c r="D30" s="6" t="s">
        <v>75</v>
      </c>
      <c r="E30" s="3" t="s">
        <v>76</v>
      </c>
      <c r="F30" s="6">
        <f t="shared" si="21"/>
        <v>1</v>
      </c>
      <c r="G30" s="6">
        <f t="shared" si="22"/>
        <v>1</v>
      </c>
      <c r="H30" s="6">
        <f t="shared" si="23"/>
        <v>30</v>
      </c>
      <c r="I30" s="6">
        <f t="shared" si="24"/>
        <v>15</v>
      </c>
      <c r="J30" s="6">
        <f t="shared" si="25"/>
        <v>15</v>
      </c>
      <c r="K30" s="6">
        <f t="shared" si="26"/>
        <v>0</v>
      </c>
      <c r="L30" s="6">
        <f t="shared" si="27"/>
        <v>0</v>
      </c>
      <c r="M30" s="6">
        <f t="shared" si="28"/>
        <v>0</v>
      </c>
      <c r="N30" s="6">
        <f t="shared" si="29"/>
        <v>0</v>
      </c>
      <c r="O30" s="6">
        <f t="shared" si="30"/>
        <v>0</v>
      </c>
      <c r="P30" s="6">
        <f t="shared" si="31"/>
        <v>0</v>
      </c>
      <c r="Q30" s="7">
        <f t="shared" si="32"/>
        <v>2</v>
      </c>
      <c r="R30" s="7">
        <f t="shared" si="33"/>
        <v>0</v>
      </c>
      <c r="S30" s="7">
        <v>1.2</v>
      </c>
      <c r="T30" s="11">
        <v>15</v>
      </c>
      <c r="U30" s="10" t="s">
        <v>61</v>
      </c>
      <c r="V30" s="11">
        <v>15</v>
      </c>
      <c r="W30" s="10" t="s">
        <v>54</v>
      </c>
      <c r="X30" s="11"/>
      <c r="Y30" s="10"/>
      <c r="Z30" s="7">
        <v>2</v>
      </c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si="34"/>
        <v>2</v>
      </c>
      <c r="AM30" s="11"/>
      <c r="AN30" s="10"/>
      <c r="AO30" s="11"/>
      <c r="AP30" s="10"/>
      <c r="AQ30" s="11"/>
      <c r="AR30" s="10"/>
      <c r="AS30" s="7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5"/>
        <v>0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6"/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7"/>
        <v>0</v>
      </c>
    </row>
    <row r="31" spans="1:95" x14ac:dyDescent="0.2">
      <c r="A31" s="6"/>
      <c r="B31" s="6"/>
      <c r="C31" s="6"/>
      <c r="D31" s="6" t="s">
        <v>77</v>
      </c>
      <c r="E31" s="3" t="s">
        <v>78</v>
      </c>
      <c r="F31" s="6">
        <f t="shared" si="21"/>
        <v>0</v>
      </c>
      <c r="G31" s="6">
        <f t="shared" si="22"/>
        <v>2</v>
      </c>
      <c r="H31" s="6">
        <f t="shared" si="23"/>
        <v>30</v>
      </c>
      <c r="I31" s="6">
        <f t="shared" si="24"/>
        <v>15</v>
      </c>
      <c r="J31" s="6">
        <f t="shared" si="25"/>
        <v>15</v>
      </c>
      <c r="K31" s="6">
        <f t="shared" si="26"/>
        <v>0</v>
      </c>
      <c r="L31" s="6">
        <f t="shared" si="27"/>
        <v>0</v>
      </c>
      <c r="M31" s="6">
        <f t="shared" si="28"/>
        <v>0</v>
      </c>
      <c r="N31" s="6">
        <f t="shared" si="29"/>
        <v>0</v>
      </c>
      <c r="O31" s="6">
        <f t="shared" si="30"/>
        <v>0</v>
      </c>
      <c r="P31" s="6">
        <f t="shared" si="31"/>
        <v>0</v>
      </c>
      <c r="Q31" s="7">
        <f t="shared" si="32"/>
        <v>2</v>
      </c>
      <c r="R31" s="7">
        <f t="shared" si="33"/>
        <v>0</v>
      </c>
      <c r="S31" s="7">
        <v>1.2</v>
      </c>
      <c r="T31" s="11">
        <v>15</v>
      </c>
      <c r="U31" s="10" t="s">
        <v>54</v>
      </c>
      <c r="V31" s="11">
        <v>15</v>
      </c>
      <c r="W31" s="10" t="s">
        <v>54</v>
      </c>
      <c r="X31" s="11"/>
      <c r="Y31" s="10"/>
      <c r="Z31" s="7">
        <v>2</v>
      </c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34"/>
        <v>2</v>
      </c>
      <c r="AM31" s="11"/>
      <c r="AN31" s="10"/>
      <c r="AO31" s="11"/>
      <c r="AP31" s="10"/>
      <c r="AQ31" s="11"/>
      <c r="AR31" s="10"/>
      <c r="AS31" s="7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5"/>
        <v>0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6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7"/>
        <v>0</v>
      </c>
    </row>
    <row r="32" spans="1:95" x14ac:dyDescent="0.2">
      <c r="A32" s="6"/>
      <c r="B32" s="6"/>
      <c r="C32" s="6"/>
      <c r="D32" s="6" t="s">
        <v>79</v>
      </c>
      <c r="E32" s="3" t="s">
        <v>80</v>
      </c>
      <c r="F32" s="6">
        <f t="shared" si="21"/>
        <v>1</v>
      </c>
      <c r="G32" s="6">
        <f t="shared" si="22"/>
        <v>1</v>
      </c>
      <c r="H32" s="6">
        <f t="shared" si="23"/>
        <v>60</v>
      </c>
      <c r="I32" s="6">
        <f t="shared" si="24"/>
        <v>30</v>
      </c>
      <c r="J32" s="6">
        <f t="shared" si="25"/>
        <v>0</v>
      </c>
      <c r="K32" s="6">
        <f t="shared" si="26"/>
        <v>0</v>
      </c>
      <c r="L32" s="6">
        <f t="shared" si="27"/>
        <v>0</v>
      </c>
      <c r="M32" s="6">
        <f t="shared" si="28"/>
        <v>0</v>
      </c>
      <c r="N32" s="6">
        <f t="shared" si="29"/>
        <v>30</v>
      </c>
      <c r="O32" s="6">
        <f t="shared" si="30"/>
        <v>0</v>
      </c>
      <c r="P32" s="6">
        <f t="shared" si="31"/>
        <v>0</v>
      </c>
      <c r="Q32" s="7">
        <f t="shared" si="32"/>
        <v>4</v>
      </c>
      <c r="R32" s="7">
        <f t="shared" si="33"/>
        <v>2</v>
      </c>
      <c r="S32" s="7">
        <v>2.4</v>
      </c>
      <c r="T32" s="11">
        <v>30</v>
      </c>
      <c r="U32" s="10" t="s">
        <v>61</v>
      </c>
      <c r="V32" s="11"/>
      <c r="W32" s="10"/>
      <c r="X32" s="11"/>
      <c r="Y32" s="10"/>
      <c r="Z32" s="7">
        <v>2</v>
      </c>
      <c r="AA32" s="11"/>
      <c r="AB32" s="10"/>
      <c r="AC32" s="11"/>
      <c r="AD32" s="10"/>
      <c r="AE32" s="11">
        <v>30</v>
      </c>
      <c r="AF32" s="10" t="s">
        <v>54</v>
      </c>
      <c r="AG32" s="11"/>
      <c r="AH32" s="10"/>
      <c r="AI32" s="11"/>
      <c r="AJ32" s="10"/>
      <c r="AK32" s="7">
        <v>2</v>
      </c>
      <c r="AL32" s="7">
        <f t="shared" si="34"/>
        <v>4</v>
      </c>
      <c r="AM32" s="11"/>
      <c r="AN32" s="10"/>
      <c r="AO32" s="11"/>
      <c r="AP32" s="10"/>
      <c r="AQ32" s="11"/>
      <c r="AR32" s="10"/>
      <c r="AS32" s="7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5"/>
        <v>0</v>
      </c>
      <c r="BF32" s="11"/>
      <c r="BG32" s="10"/>
      <c r="BH32" s="11"/>
      <c r="BI32" s="10"/>
      <c r="BJ32" s="11"/>
      <c r="BK32" s="10"/>
      <c r="BL32" s="7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6"/>
        <v>0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7"/>
        <v>0</v>
      </c>
    </row>
    <row r="33" spans="1:95" x14ac:dyDescent="0.2">
      <c r="A33" s="6"/>
      <c r="B33" s="6"/>
      <c r="C33" s="6"/>
      <c r="D33" s="6" t="s">
        <v>81</v>
      </c>
      <c r="E33" s="3" t="s">
        <v>82</v>
      </c>
      <c r="F33" s="6">
        <f t="shared" si="21"/>
        <v>0</v>
      </c>
      <c r="G33" s="6">
        <f t="shared" si="22"/>
        <v>2</v>
      </c>
      <c r="H33" s="6">
        <f t="shared" si="23"/>
        <v>30</v>
      </c>
      <c r="I33" s="6">
        <f t="shared" si="24"/>
        <v>15</v>
      </c>
      <c r="J33" s="6">
        <f t="shared" si="25"/>
        <v>15</v>
      </c>
      <c r="K33" s="6">
        <f t="shared" si="26"/>
        <v>0</v>
      </c>
      <c r="L33" s="6">
        <f t="shared" si="27"/>
        <v>0</v>
      </c>
      <c r="M33" s="6">
        <f t="shared" si="28"/>
        <v>0</v>
      </c>
      <c r="N33" s="6">
        <f t="shared" si="29"/>
        <v>0</v>
      </c>
      <c r="O33" s="6">
        <f t="shared" si="30"/>
        <v>0</v>
      </c>
      <c r="P33" s="6">
        <f t="shared" si="31"/>
        <v>0</v>
      </c>
      <c r="Q33" s="7">
        <f t="shared" si="32"/>
        <v>2</v>
      </c>
      <c r="R33" s="7">
        <f t="shared" si="33"/>
        <v>0</v>
      </c>
      <c r="S33" s="7">
        <v>1.2</v>
      </c>
      <c r="T33" s="11">
        <v>15</v>
      </c>
      <c r="U33" s="10" t="s">
        <v>54</v>
      </c>
      <c r="V33" s="11">
        <v>15</v>
      </c>
      <c r="W33" s="10" t="s">
        <v>54</v>
      </c>
      <c r="X33" s="11"/>
      <c r="Y33" s="10"/>
      <c r="Z33" s="7">
        <v>2</v>
      </c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4"/>
        <v>2</v>
      </c>
      <c r="AM33" s="11"/>
      <c r="AN33" s="10"/>
      <c r="AO33" s="11"/>
      <c r="AP33" s="10"/>
      <c r="AQ33" s="11"/>
      <c r="AR33" s="10"/>
      <c r="AS33" s="7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5"/>
        <v>0</v>
      </c>
      <c r="BF33" s="11"/>
      <c r="BG33" s="10"/>
      <c r="BH33" s="11"/>
      <c r="BI33" s="10"/>
      <c r="BJ33" s="11"/>
      <c r="BK33" s="10"/>
      <c r="BL33" s="7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6"/>
        <v>0</v>
      </c>
      <c r="BY33" s="11"/>
      <c r="BZ33" s="10"/>
      <c r="CA33" s="11"/>
      <c r="CB33" s="10"/>
      <c r="CC33" s="11"/>
      <c r="CD33" s="10"/>
      <c r="CE33" s="7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7"/>
        <v>0</v>
      </c>
    </row>
    <row r="34" spans="1:95" x14ac:dyDescent="0.2">
      <c r="A34" s="6"/>
      <c r="B34" s="6"/>
      <c r="C34" s="6"/>
      <c r="D34" s="6" t="s">
        <v>83</v>
      </c>
      <c r="E34" s="3" t="s">
        <v>84</v>
      </c>
      <c r="F34" s="6">
        <f t="shared" si="21"/>
        <v>0</v>
      </c>
      <c r="G34" s="6">
        <f t="shared" si="22"/>
        <v>2</v>
      </c>
      <c r="H34" s="6">
        <f t="shared" si="23"/>
        <v>45</v>
      </c>
      <c r="I34" s="6">
        <f t="shared" si="24"/>
        <v>15</v>
      </c>
      <c r="J34" s="6">
        <f t="shared" si="25"/>
        <v>0</v>
      </c>
      <c r="K34" s="6">
        <f t="shared" si="26"/>
        <v>0</v>
      </c>
      <c r="L34" s="6">
        <f t="shared" si="27"/>
        <v>30</v>
      </c>
      <c r="M34" s="6">
        <f t="shared" si="28"/>
        <v>0</v>
      </c>
      <c r="N34" s="6">
        <f t="shared" si="29"/>
        <v>0</v>
      </c>
      <c r="O34" s="6">
        <f t="shared" si="30"/>
        <v>0</v>
      </c>
      <c r="P34" s="6">
        <f t="shared" si="31"/>
        <v>0</v>
      </c>
      <c r="Q34" s="7">
        <f t="shared" si="32"/>
        <v>3</v>
      </c>
      <c r="R34" s="7">
        <f t="shared" si="33"/>
        <v>2</v>
      </c>
      <c r="S34" s="7">
        <v>1.8</v>
      </c>
      <c r="T34" s="11">
        <v>15</v>
      </c>
      <c r="U34" s="10" t="s">
        <v>54</v>
      </c>
      <c r="V34" s="11"/>
      <c r="W34" s="10"/>
      <c r="X34" s="11"/>
      <c r="Y34" s="10"/>
      <c r="Z34" s="7">
        <v>1</v>
      </c>
      <c r="AA34" s="11">
        <v>30</v>
      </c>
      <c r="AB34" s="10" t="s">
        <v>54</v>
      </c>
      <c r="AC34" s="11"/>
      <c r="AD34" s="10"/>
      <c r="AE34" s="11"/>
      <c r="AF34" s="10"/>
      <c r="AG34" s="11"/>
      <c r="AH34" s="10"/>
      <c r="AI34" s="11"/>
      <c r="AJ34" s="10"/>
      <c r="AK34" s="7">
        <v>2</v>
      </c>
      <c r="AL34" s="7">
        <f t="shared" si="34"/>
        <v>3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5"/>
        <v>0</v>
      </c>
      <c r="BF34" s="11"/>
      <c r="BG34" s="10"/>
      <c r="BH34" s="11"/>
      <c r="BI34" s="10"/>
      <c r="BJ34" s="11"/>
      <c r="BK34" s="10"/>
      <c r="BL34" s="7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6"/>
        <v>0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7"/>
        <v>0</v>
      </c>
    </row>
    <row r="35" spans="1:95" x14ac:dyDescent="0.2">
      <c r="A35" s="6"/>
      <c r="B35" s="6"/>
      <c r="C35" s="6"/>
      <c r="D35" s="6" t="s">
        <v>85</v>
      </c>
      <c r="E35" s="3" t="s">
        <v>86</v>
      </c>
      <c r="F35" s="6">
        <f t="shared" si="21"/>
        <v>0</v>
      </c>
      <c r="G35" s="6">
        <f t="shared" si="22"/>
        <v>2</v>
      </c>
      <c r="H35" s="6">
        <f t="shared" si="23"/>
        <v>45</v>
      </c>
      <c r="I35" s="6">
        <f t="shared" si="24"/>
        <v>30</v>
      </c>
      <c r="J35" s="6">
        <f t="shared" si="25"/>
        <v>15</v>
      </c>
      <c r="K35" s="6">
        <f t="shared" si="26"/>
        <v>0</v>
      </c>
      <c r="L35" s="6">
        <f t="shared" si="27"/>
        <v>0</v>
      </c>
      <c r="M35" s="6">
        <f t="shared" si="28"/>
        <v>0</v>
      </c>
      <c r="N35" s="6">
        <f t="shared" si="29"/>
        <v>0</v>
      </c>
      <c r="O35" s="6">
        <f t="shared" si="30"/>
        <v>0</v>
      </c>
      <c r="P35" s="6">
        <f t="shared" si="31"/>
        <v>0</v>
      </c>
      <c r="Q35" s="7">
        <f t="shared" si="32"/>
        <v>2</v>
      </c>
      <c r="R35" s="7">
        <f t="shared" si="33"/>
        <v>0</v>
      </c>
      <c r="S35" s="7">
        <v>1.8</v>
      </c>
      <c r="T35" s="11">
        <v>30</v>
      </c>
      <c r="U35" s="10" t="s">
        <v>54</v>
      </c>
      <c r="V35" s="11">
        <v>15</v>
      </c>
      <c r="W35" s="10" t="s">
        <v>54</v>
      </c>
      <c r="X35" s="11"/>
      <c r="Y35" s="10"/>
      <c r="Z35" s="7">
        <v>2</v>
      </c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4"/>
        <v>2</v>
      </c>
      <c r="AM35" s="11"/>
      <c r="AN35" s="10"/>
      <c r="AO35" s="11"/>
      <c r="AP35" s="10"/>
      <c r="AQ35" s="11"/>
      <c r="AR35" s="10"/>
      <c r="AS35" s="7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5"/>
        <v>0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6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7"/>
        <v>0</v>
      </c>
    </row>
    <row r="36" spans="1:95" x14ac:dyDescent="0.2">
      <c r="A36" s="6"/>
      <c r="B36" s="6"/>
      <c r="C36" s="6"/>
      <c r="D36" s="6" t="s">
        <v>87</v>
      </c>
      <c r="E36" s="3" t="s">
        <v>88</v>
      </c>
      <c r="F36" s="6">
        <f t="shared" si="21"/>
        <v>1</v>
      </c>
      <c r="G36" s="6">
        <f t="shared" si="22"/>
        <v>1</v>
      </c>
      <c r="H36" s="6">
        <f t="shared" si="23"/>
        <v>45</v>
      </c>
      <c r="I36" s="6">
        <f t="shared" si="24"/>
        <v>30</v>
      </c>
      <c r="J36" s="6">
        <f t="shared" si="25"/>
        <v>0</v>
      </c>
      <c r="K36" s="6">
        <f t="shared" si="26"/>
        <v>0</v>
      </c>
      <c r="L36" s="6">
        <f t="shared" si="27"/>
        <v>0</v>
      </c>
      <c r="M36" s="6">
        <f t="shared" si="28"/>
        <v>0</v>
      </c>
      <c r="N36" s="6">
        <f t="shared" si="29"/>
        <v>15</v>
      </c>
      <c r="O36" s="6">
        <f t="shared" si="30"/>
        <v>0</v>
      </c>
      <c r="P36" s="6">
        <f t="shared" si="31"/>
        <v>0</v>
      </c>
      <c r="Q36" s="7">
        <f t="shared" si="32"/>
        <v>3</v>
      </c>
      <c r="R36" s="7">
        <f t="shared" si="33"/>
        <v>1</v>
      </c>
      <c r="S36" s="7">
        <v>1.8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4"/>
        <v>0</v>
      </c>
      <c r="AM36" s="11">
        <v>30</v>
      </c>
      <c r="AN36" s="10" t="s">
        <v>61</v>
      </c>
      <c r="AO36" s="11"/>
      <c r="AP36" s="10"/>
      <c r="AQ36" s="11"/>
      <c r="AR36" s="10"/>
      <c r="AS36" s="7">
        <v>2</v>
      </c>
      <c r="AT36" s="11"/>
      <c r="AU36" s="10"/>
      <c r="AV36" s="11"/>
      <c r="AW36" s="10"/>
      <c r="AX36" s="11">
        <v>15</v>
      </c>
      <c r="AY36" s="10" t="s">
        <v>54</v>
      </c>
      <c r="AZ36" s="11"/>
      <c r="BA36" s="10"/>
      <c r="BB36" s="11"/>
      <c r="BC36" s="10"/>
      <c r="BD36" s="7">
        <v>1</v>
      </c>
      <c r="BE36" s="7">
        <f t="shared" si="35"/>
        <v>3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6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7"/>
        <v>0</v>
      </c>
    </row>
    <row r="37" spans="1:95" x14ac:dyDescent="0.2">
      <c r="A37" s="6"/>
      <c r="B37" s="6"/>
      <c r="C37" s="6"/>
      <c r="D37" s="6" t="s">
        <v>89</v>
      </c>
      <c r="E37" s="3" t="s">
        <v>90</v>
      </c>
      <c r="F37" s="6">
        <f t="shared" si="21"/>
        <v>1</v>
      </c>
      <c r="G37" s="6">
        <f t="shared" si="22"/>
        <v>1</v>
      </c>
      <c r="H37" s="6">
        <f t="shared" si="23"/>
        <v>45</v>
      </c>
      <c r="I37" s="6">
        <f t="shared" si="24"/>
        <v>15</v>
      </c>
      <c r="J37" s="6">
        <f t="shared" si="25"/>
        <v>0</v>
      </c>
      <c r="K37" s="6">
        <f t="shared" si="26"/>
        <v>0</v>
      </c>
      <c r="L37" s="6">
        <f t="shared" si="27"/>
        <v>30</v>
      </c>
      <c r="M37" s="6">
        <f t="shared" si="28"/>
        <v>0</v>
      </c>
      <c r="N37" s="6">
        <f t="shared" si="29"/>
        <v>0</v>
      </c>
      <c r="O37" s="6">
        <f t="shared" si="30"/>
        <v>0</v>
      </c>
      <c r="P37" s="6">
        <f t="shared" si="31"/>
        <v>0</v>
      </c>
      <c r="Q37" s="7">
        <f t="shared" si="32"/>
        <v>3</v>
      </c>
      <c r="R37" s="7">
        <f t="shared" si="33"/>
        <v>2</v>
      </c>
      <c r="S37" s="7">
        <v>1.8</v>
      </c>
      <c r="T37" s="11"/>
      <c r="U37" s="10"/>
      <c r="V37" s="11"/>
      <c r="W37" s="10"/>
      <c r="X37" s="11"/>
      <c r="Y37" s="10"/>
      <c r="Z37" s="7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34"/>
        <v>0</v>
      </c>
      <c r="AM37" s="11">
        <v>15</v>
      </c>
      <c r="AN37" s="10" t="s">
        <v>61</v>
      </c>
      <c r="AO37" s="11"/>
      <c r="AP37" s="10"/>
      <c r="AQ37" s="11"/>
      <c r="AR37" s="10"/>
      <c r="AS37" s="7">
        <v>1</v>
      </c>
      <c r="AT37" s="11">
        <v>30</v>
      </c>
      <c r="AU37" s="10" t="s">
        <v>54</v>
      </c>
      <c r="AV37" s="11"/>
      <c r="AW37" s="10"/>
      <c r="AX37" s="11"/>
      <c r="AY37" s="10"/>
      <c r="AZ37" s="11"/>
      <c r="BA37" s="10"/>
      <c r="BB37" s="11"/>
      <c r="BC37" s="10"/>
      <c r="BD37" s="7">
        <v>2</v>
      </c>
      <c r="BE37" s="7">
        <f t="shared" si="35"/>
        <v>3</v>
      </c>
      <c r="BF37" s="11"/>
      <c r="BG37" s="10"/>
      <c r="BH37" s="11"/>
      <c r="BI37" s="10"/>
      <c r="BJ37" s="11"/>
      <c r="BK37" s="10"/>
      <c r="BL37" s="7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6"/>
        <v>0</v>
      </c>
      <c r="BY37" s="11"/>
      <c r="BZ37" s="10"/>
      <c r="CA37" s="11"/>
      <c r="CB37" s="10"/>
      <c r="CC37" s="11"/>
      <c r="CD37" s="10"/>
      <c r="CE37" s="7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7"/>
        <v>0</v>
      </c>
    </row>
    <row r="38" spans="1:95" x14ac:dyDescent="0.2">
      <c r="A38" s="6"/>
      <c r="B38" s="6"/>
      <c r="C38" s="6"/>
      <c r="D38" s="6" t="s">
        <v>91</v>
      </c>
      <c r="E38" s="3" t="s">
        <v>92</v>
      </c>
      <c r="F38" s="6">
        <f t="shared" si="21"/>
        <v>0</v>
      </c>
      <c r="G38" s="6">
        <f t="shared" si="22"/>
        <v>2</v>
      </c>
      <c r="H38" s="6">
        <f t="shared" si="23"/>
        <v>45</v>
      </c>
      <c r="I38" s="6">
        <f t="shared" si="24"/>
        <v>15</v>
      </c>
      <c r="J38" s="6">
        <f t="shared" si="25"/>
        <v>0</v>
      </c>
      <c r="K38" s="6">
        <f t="shared" si="26"/>
        <v>0</v>
      </c>
      <c r="L38" s="6">
        <f t="shared" si="27"/>
        <v>30</v>
      </c>
      <c r="M38" s="6">
        <f t="shared" si="28"/>
        <v>0</v>
      </c>
      <c r="N38" s="6">
        <f t="shared" si="29"/>
        <v>0</v>
      </c>
      <c r="O38" s="6">
        <f t="shared" si="30"/>
        <v>0</v>
      </c>
      <c r="P38" s="6">
        <f t="shared" si="31"/>
        <v>0</v>
      </c>
      <c r="Q38" s="7">
        <f t="shared" si="32"/>
        <v>3</v>
      </c>
      <c r="R38" s="7">
        <f t="shared" si="33"/>
        <v>2</v>
      </c>
      <c r="S38" s="7">
        <v>1.8</v>
      </c>
      <c r="T38" s="11"/>
      <c r="U38" s="10"/>
      <c r="V38" s="11"/>
      <c r="W38" s="10"/>
      <c r="X38" s="11"/>
      <c r="Y38" s="10"/>
      <c r="Z38" s="7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34"/>
        <v>0</v>
      </c>
      <c r="AM38" s="11">
        <v>15</v>
      </c>
      <c r="AN38" s="10" t="s">
        <v>54</v>
      </c>
      <c r="AO38" s="11"/>
      <c r="AP38" s="10"/>
      <c r="AQ38" s="11"/>
      <c r="AR38" s="10"/>
      <c r="AS38" s="7">
        <v>1</v>
      </c>
      <c r="AT38" s="11">
        <v>30</v>
      </c>
      <c r="AU38" s="10" t="s">
        <v>54</v>
      </c>
      <c r="AV38" s="11"/>
      <c r="AW38" s="10"/>
      <c r="AX38" s="11"/>
      <c r="AY38" s="10"/>
      <c r="AZ38" s="11"/>
      <c r="BA38" s="10"/>
      <c r="BB38" s="11"/>
      <c r="BC38" s="10"/>
      <c r="BD38" s="7">
        <v>2</v>
      </c>
      <c r="BE38" s="7">
        <f t="shared" si="35"/>
        <v>3</v>
      </c>
      <c r="BF38" s="11"/>
      <c r="BG38" s="10"/>
      <c r="BH38" s="11"/>
      <c r="BI38" s="10"/>
      <c r="BJ38" s="11"/>
      <c r="BK38" s="10"/>
      <c r="BL38" s="7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36"/>
        <v>0</v>
      </c>
      <c r="BY38" s="11"/>
      <c r="BZ38" s="10"/>
      <c r="CA38" s="11"/>
      <c r="CB38" s="10"/>
      <c r="CC38" s="11"/>
      <c r="CD38" s="10"/>
      <c r="CE38" s="7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37"/>
        <v>0</v>
      </c>
    </row>
    <row r="39" spans="1:95" x14ac:dyDescent="0.2">
      <c r="A39" s="6"/>
      <c r="B39" s="6"/>
      <c r="C39" s="6"/>
      <c r="D39" s="6" t="s">
        <v>93</v>
      </c>
      <c r="E39" s="3" t="s">
        <v>94</v>
      </c>
      <c r="F39" s="6">
        <f t="shared" si="21"/>
        <v>0</v>
      </c>
      <c r="G39" s="6">
        <f t="shared" si="22"/>
        <v>2</v>
      </c>
      <c r="H39" s="6">
        <f t="shared" si="23"/>
        <v>45</v>
      </c>
      <c r="I39" s="6">
        <f t="shared" si="24"/>
        <v>30</v>
      </c>
      <c r="J39" s="6">
        <f t="shared" si="25"/>
        <v>0</v>
      </c>
      <c r="K39" s="6">
        <f t="shared" si="26"/>
        <v>0</v>
      </c>
      <c r="L39" s="6">
        <f t="shared" si="27"/>
        <v>15</v>
      </c>
      <c r="M39" s="6">
        <f t="shared" si="28"/>
        <v>0</v>
      </c>
      <c r="N39" s="6">
        <f t="shared" si="29"/>
        <v>0</v>
      </c>
      <c r="O39" s="6">
        <f t="shared" si="30"/>
        <v>0</v>
      </c>
      <c r="P39" s="6">
        <f t="shared" si="31"/>
        <v>0</v>
      </c>
      <c r="Q39" s="7">
        <f t="shared" si="32"/>
        <v>3</v>
      </c>
      <c r="R39" s="7">
        <f t="shared" si="33"/>
        <v>1</v>
      </c>
      <c r="S39" s="7">
        <v>1.8</v>
      </c>
      <c r="T39" s="11"/>
      <c r="U39" s="10"/>
      <c r="V39" s="11"/>
      <c r="W39" s="10"/>
      <c r="X39" s="11"/>
      <c r="Y39" s="10"/>
      <c r="Z39" s="7"/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34"/>
        <v>0</v>
      </c>
      <c r="AM39" s="11">
        <v>30</v>
      </c>
      <c r="AN39" s="10" t="s">
        <v>54</v>
      </c>
      <c r="AO39" s="11"/>
      <c r="AP39" s="10"/>
      <c r="AQ39" s="11"/>
      <c r="AR39" s="10"/>
      <c r="AS39" s="7">
        <v>2</v>
      </c>
      <c r="AT39" s="11">
        <v>15</v>
      </c>
      <c r="AU39" s="10" t="s">
        <v>54</v>
      </c>
      <c r="AV39" s="11"/>
      <c r="AW39" s="10"/>
      <c r="AX39" s="11"/>
      <c r="AY39" s="10"/>
      <c r="AZ39" s="11"/>
      <c r="BA39" s="10"/>
      <c r="BB39" s="11"/>
      <c r="BC39" s="10"/>
      <c r="BD39" s="7">
        <v>1</v>
      </c>
      <c r="BE39" s="7">
        <f t="shared" si="35"/>
        <v>3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36"/>
        <v>0</v>
      </c>
      <c r="BY39" s="11"/>
      <c r="BZ39" s="10"/>
      <c r="CA39" s="11"/>
      <c r="CB39" s="10"/>
      <c r="CC39" s="11"/>
      <c r="CD39" s="10"/>
      <c r="CE39" s="7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37"/>
        <v>0</v>
      </c>
    </row>
    <row r="40" spans="1:95" x14ac:dyDescent="0.2">
      <c r="A40" s="6"/>
      <c r="B40" s="6"/>
      <c r="C40" s="6"/>
      <c r="D40" s="6" t="s">
        <v>95</v>
      </c>
      <c r="E40" s="3" t="s">
        <v>96</v>
      </c>
      <c r="F40" s="6">
        <f t="shared" si="21"/>
        <v>0</v>
      </c>
      <c r="G40" s="6">
        <f t="shared" si="22"/>
        <v>2</v>
      </c>
      <c r="H40" s="6">
        <f t="shared" si="23"/>
        <v>30</v>
      </c>
      <c r="I40" s="6">
        <f t="shared" si="24"/>
        <v>15</v>
      </c>
      <c r="J40" s="6">
        <f t="shared" si="25"/>
        <v>0</v>
      </c>
      <c r="K40" s="6">
        <f t="shared" si="26"/>
        <v>0</v>
      </c>
      <c r="L40" s="6">
        <f t="shared" si="27"/>
        <v>15</v>
      </c>
      <c r="M40" s="6">
        <f t="shared" si="28"/>
        <v>0</v>
      </c>
      <c r="N40" s="6">
        <f t="shared" si="29"/>
        <v>0</v>
      </c>
      <c r="O40" s="6">
        <f t="shared" si="30"/>
        <v>0</v>
      </c>
      <c r="P40" s="6">
        <f t="shared" si="31"/>
        <v>0</v>
      </c>
      <c r="Q40" s="7">
        <f t="shared" si="32"/>
        <v>2</v>
      </c>
      <c r="R40" s="7">
        <f t="shared" si="33"/>
        <v>1</v>
      </c>
      <c r="S40" s="7">
        <v>1.2</v>
      </c>
      <c r="T40" s="11"/>
      <c r="U40" s="10"/>
      <c r="V40" s="11"/>
      <c r="W40" s="10"/>
      <c r="X40" s="11"/>
      <c r="Y40" s="10"/>
      <c r="Z40" s="7"/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34"/>
        <v>0</v>
      </c>
      <c r="AM40" s="11">
        <v>15</v>
      </c>
      <c r="AN40" s="10" t="s">
        <v>54</v>
      </c>
      <c r="AO40" s="11"/>
      <c r="AP40" s="10"/>
      <c r="AQ40" s="11"/>
      <c r="AR40" s="10"/>
      <c r="AS40" s="7">
        <v>1</v>
      </c>
      <c r="AT40" s="11">
        <v>15</v>
      </c>
      <c r="AU40" s="10" t="s">
        <v>54</v>
      </c>
      <c r="AV40" s="11"/>
      <c r="AW40" s="10"/>
      <c r="AX40" s="11"/>
      <c r="AY40" s="10"/>
      <c r="AZ40" s="11"/>
      <c r="BA40" s="10"/>
      <c r="BB40" s="11"/>
      <c r="BC40" s="10"/>
      <c r="BD40" s="7">
        <v>1</v>
      </c>
      <c r="BE40" s="7">
        <f t="shared" si="35"/>
        <v>2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36"/>
        <v>0</v>
      </c>
      <c r="BY40" s="11"/>
      <c r="BZ40" s="10"/>
      <c r="CA40" s="11"/>
      <c r="CB40" s="10"/>
      <c r="CC40" s="11"/>
      <c r="CD40" s="10"/>
      <c r="CE40" s="7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37"/>
        <v>0</v>
      </c>
    </row>
    <row r="41" spans="1:95" x14ac:dyDescent="0.2">
      <c r="A41" s="6"/>
      <c r="B41" s="6"/>
      <c r="C41" s="6"/>
      <c r="D41" s="6" t="s">
        <v>97</v>
      </c>
      <c r="E41" s="3" t="s">
        <v>98</v>
      </c>
      <c r="F41" s="6">
        <f t="shared" si="21"/>
        <v>1</v>
      </c>
      <c r="G41" s="6">
        <f t="shared" si="22"/>
        <v>1</v>
      </c>
      <c r="H41" s="6">
        <f t="shared" si="23"/>
        <v>45</v>
      </c>
      <c r="I41" s="6">
        <f t="shared" si="24"/>
        <v>30</v>
      </c>
      <c r="J41" s="6">
        <f t="shared" si="25"/>
        <v>0</v>
      </c>
      <c r="K41" s="6">
        <f t="shared" si="26"/>
        <v>0</v>
      </c>
      <c r="L41" s="6">
        <f t="shared" si="27"/>
        <v>15</v>
      </c>
      <c r="M41" s="6">
        <f t="shared" si="28"/>
        <v>0</v>
      </c>
      <c r="N41" s="6">
        <f t="shared" si="29"/>
        <v>0</v>
      </c>
      <c r="O41" s="6">
        <f t="shared" si="30"/>
        <v>0</v>
      </c>
      <c r="P41" s="6">
        <f t="shared" si="31"/>
        <v>0</v>
      </c>
      <c r="Q41" s="7">
        <f t="shared" si="32"/>
        <v>3</v>
      </c>
      <c r="R41" s="7">
        <f t="shared" si="33"/>
        <v>1</v>
      </c>
      <c r="S41" s="7">
        <v>1.8</v>
      </c>
      <c r="T41" s="11"/>
      <c r="U41" s="10"/>
      <c r="V41" s="11"/>
      <c r="W41" s="10"/>
      <c r="X41" s="11"/>
      <c r="Y41" s="10"/>
      <c r="Z41" s="7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34"/>
        <v>0</v>
      </c>
      <c r="AM41" s="11">
        <v>30</v>
      </c>
      <c r="AN41" s="10" t="s">
        <v>61</v>
      </c>
      <c r="AO41" s="11"/>
      <c r="AP41" s="10"/>
      <c r="AQ41" s="11"/>
      <c r="AR41" s="10"/>
      <c r="AS41" s="7">
        <v>2</v>
      </c>
      <c r="AT41" s="11">
        <v>15</v>
      </c>
      <c r="AU41" s="10" t="s">
        <v>54</v>
      </c>
      <c r="AV41" s="11"/>
      <c r="AW41" s="10"/>
      <c r="AX41" s="11"/>
      <c r="AY41" s="10"/>
      <c r="AZ41" s="11"/>
      <c r="BA41" s="10"/>
      <c r="BB41" s="11"/>
      <c r="BC41" s="10"/>
      <c r="BD41" s="7">
        <v>1</v>
      </c>
      <c r="BE41" s="7">
        <f t="shared" si="35"/>
        <v>3</v>
      </c>
      <c r="BF41" s="11"/>
      <c r="BG41" s="10"/>
      <c r="BH41" s="11"/>
      <c r="BI41" s="10"/>
      <c r="BJ41" s="11"/>
      <c r="BK41" s="10"/>
      <c r="BL41" s="7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36"/>
        <v>0</v>
      </c>
      <c r="BY41" s="11"/>
      <c r="BZ41" s="10"/>
      <c r="CA41" s="11"/>
      <c r="CB41" s="10"/>
      <c r="CC41" s="11"/>
      <c r="CD41" s="10"/>
      <c r="CE41" s="7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37"/>
        <v>0</v>
      </c>
    </row>
    <row r="42" spans="1:95" x14ac:dyDescent="0.2">
      <c r="A42" s="6"/>
      <c r="B42" s="6"/>
      <c r="C42" s="6"/>
      <c r="D42" s="6" t="s">
        <v>99</v>
      </c>
      <c r="E42" s="3" t="s">
        <v>100</v>
      </c>
      <c r="F42" s="6">
        <f t="shared" si="21"/>
        <v>0</v>
      </c>
      <c r="G42" s="6">
        <f t="shared" si="22"/>
        <v>2</v>
      </c>
      <c r="H42" s="6">
        <f t="shared" si="23"/>
        <v>30</v>
      </c>
      <c r="I42" s="6">
        <f t="shared" si="24"/>
        <v>15</v>
      </c>
      <c r="J42" s="6">
        <f t="shared" si="25"/>
        <v>15</v>
      </c>
      <c r="K42" s="6">
        <f t="shared" si="26"/>
        <v>0</v>
      </c>
      <c r="L42" s="6">
        <f t="shared" si="27"/>
        <v>0</v>
      </c>
      <c r="M42" s="6">
        <f t="shared" si="28"/>
        <v>0</v>
      </c>
      <c r="N42" s="6">
        <f t="shared" si="29"/>
        <v>0</v>
      </c>
      <c r="O42" s="6">
        <f t="shared" si="30"/>
        <v>0</v>
      </c>
      <c r="P42" s="6">
        <f t="shared" si="31"/>
        <v>0</v>
      </c>
      <c r="Q42" s="7">
        <f t="shared" si="32"/>
        <v>2</v>
      </c>
      <c r="R42" s="7">
        <f t="shared" si="33"/>
        <v>0</v>
      </c>
      <c r="S42" s="7">
        <v>1.2</v>
      </c>
      <c r="T42" s="11"/>
      <c r="U42" s="10"/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34"/>
        <v>0</v>
      </c>
      <c r="AM42" s="11"/>
      <c r="AN42" s="10"/>
      <c r="AO42" s="11"/>
      <c r="AP42" s="10"/>
      <c r="AQ42" s="11"/>
      <c r="AR42" s="10"/>
      <c r="AS42" s="7"/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35"/>
        <v>0</v>
      </c>
      <c r="BF42" s="11">
        <v>15</v>
      </c>
      <c r="BG42" s="10" t="s">
        <v>54</v>
      </c>
      <c r="BH42" s="11">
        <v>15</v>
      </c>
      <c r="BI42" s="10" t="s">
        <v>54</v>
      </c>
      <c r="BJ42" s="11"/>
      <c r="BK42" s="10"/>
      <c r="BL42" s="7">
        <v>2</v>
      </c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36"/>
        <v>2</v>
      </c>
      <c r="BY42" s="11"/>
      <c r="BZ42" s="10"/>
      <c r="CA42" s="11"/>
      <c r="CB42" s="10"/>
      <c r="CC42" s="11"/>
      <c r="CD42" s="10"/>
      <c r="CE42" s="7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37"/>
        <v>0</v>
      </c>
    </row>
    <row r="43" spans="1:95" x14ac:dyDescent="0.2">
      <c r="A43" s="6"/>
      <c r="B43" s="6"/>
      <c r="C43" s="6"/>
      <c r="D43" s="6" t="s">
        <v>101</v>
      </c>
      <c r="E43" s="3" t="s">
        <v>102</v>
      </c>
      <c r="F43" s="6">
        <f t="shared" si="21"/>
        <v>0</v>
      </c>
      <c r="G43" s="6">
        <f t="shared" si="22"/>
        <v>1</v>
      </c>
      <c r="H43" s="6">
        <f t="shared" si="23"/>
        <v>25</v>
      </c>
      <c r="I43" s="6">
        <f t="shared" si="24"/>
        <v>25</v>
      </c>
      <c r="J43" s="6">
        <f t="shared" si="25"/>
        <v>0</v>
      </c>
      <c r="K43" s="6">
        <f t="shared" si="26"/>
        <v>0</v>
      </c>
      <c r="L43" s="6">
        <f t="shared" si="27"/>
        <v>0</v>
      </c>
      <c r="M43" s="6">
        <f t="shared" si="28"/>
        <v>0</v>
      </c>
      <c r="N43" s="6">
        <f t="shared" si="29"/>
        <v>0</v>
      </c>
      <c r="O43" s="6">
        <f t="shared" si="30"/>
        <v>0</v>
      </c>
      <c r="P43" s="6">
        <f t="shared" si="31"/>
        <v>0</v>
      </c>
      <c r="Q43" s="7">
        <f t="shared" si="32"/>
        <v>1</v>
      </c>
      <c r="R43" s="7">
        <f t="shared" si="33"/>
        <v>0</v>
      </c>
      <c r="S43" s="7">
        <v>0.6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34"/>
        <v>0</v>
      </c>
      <c r="AM43" s="11">
        <v>25</v>
      </c>
      <c r="AN43" s="10" t="s">
        <v>54</v>
      </c>
      <c r="AO43" s="11"/>
      <c r="AP43" s="10"/>
      <c r="AQ43" s="11"/>
      <c r="AR43" s="10"/>
      <c r="AS43" s="7">
        <v>1</v>
      </c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35"/>
        <v>1</v>
      </c>
      <c r="BF43" s="11"/>
      <c r="BG43" s="10"/>
      <c r="BH43" s="11"/>
      <c r="BI43" s="10"/>
      <c r="BJ43" s="11"/>
      <c r="BK43" s="10"/>
      <c r="BL43" s="7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36"/>
        <v>0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37"/>
        <v>0</v>
      </c>
    </row>
    <row r="44" spans="1:95" x14ac:dyDescent="0.2">
      <c r="A44" s="6"/>
      <c r="B44" s="6"/>
      <c r="C44" s="6"/>
      <c r="D44" s="6" t="s">
        <v>103</v>
      </c>
      <c r="E44" s="3" t="s">
        <v>104</v>
      </c>
      <c r="F44" s="6">
        <f t="shared" si="21"/>
        <v>0</v>
      </c>
      <c r="G44" s="6">
        <f t="shared" si="22"/>
        <v>1</v>
      </c>
      <c r="H44" s="6">
        <f t="shared" si="23"/>
        <v>15</v>
      </c>
      <c r="I44" s="6">
        <f t="shared" si="24"/>
        <v>0</v>
      </c>
      <c r="J44" s="6">
        <f t="shared" si="25"/>
        <v>0</v>
      </c>
      <c r="K44" s="6">
        <f t="shared" si="26"/>
        <v>0</v>
      </c>
      <c r="L44" s="6">
        <f t="shared" si="27"/>
        <v>0</v>
      </c>
      <c r="M44" s="6">
        <f t="shared" si="28"/>
        <v>0</v>
      </c>
      <c r="N44" s="6">
        <f t="shared" si="29"/>
        <v>15</v>
      </c>
      <c r="O44" s="6">
        <f t="shared" si="30"/>
        <v>0</v>
      </c>
      <c r="P44" s="6">
        <f t="shared" si="31"/>
        <v>0</v>
      </c>
      <c r="Q44" s="7">
        <f t="shared" si="32"/>
        <v>1</v>
      </c>
      <c r="R44" s="7">
        <f t="shared" si="33"/>
        <v>1</v>
      </c>
      <c r="S44" s="7">
        <v>0.6</v>
      </c>
      <c r="T44" s="11"/>
      <c r="U44" s="10"/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34"/>
        <v>0</v>
      </c>
      <c r="AM44" s="11"/>
      <c r="AN44" s="10"/>
      <c r="AO44" s="11"/>
      <c r="AP44" s="10"/>
      <c r="AQ44" s="11"/>
      <c r="AR44" s="10"/>
      <c r="AS44" s="7"/>
      <c r="AT44" s="11"/>
      <c r="AU44" s="10"/>
      <c r="AV44" s="11"/>
      <c r="AW44" s="10"/>
      <c r="AX44" s="11">
        <v>15</v>
      </c>
      <c r="AY44" s="10" t="s">
        <v>54</v>
      </c>
      <c r="AZ44" s="11"/>
      <c r="BA44" s="10"/>
      <c r="BB44" s="11"/>
      <c r="BC44" s="10"/>
      <c r="BD44" s="7">
        <v>1</v>
      </c>
      <c r="BE44" s="7">
        <f t="shared" si="35"/>
        <v>1</v>
      </c>
      <c r="BF44" s="11"/>
      <c r="BG44" s="10"/>
      <c r="BH44" s="11"/>
      <c r="BI44" s="10"/>
      <c r="BJ44" s="11"/>
      <c r="BK44" s="10"/>
      <c r="BL44" s="7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36"/>
        <v>0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37"/>
        <v>0</v>
      </c>
    </row>
    <row r="45" spans="1:95" x14ac:dyDescent="0.2">
      <c r="A45" s="6"/>
      <c r="B45" s="6"/>
      <c r="C45" s="6"/>
      <c r="D45" s="6" t="s">
        <v>105</v>
      </c>
      <c r="E45" s="3" t="s">
        <v>106</v>
      </c>
      <c r="F45" s="6">
        <f t="shared" si="21"/>
        <v>0</v>
      </c>
      <c r="G45" s="6">
        <f t="shared" si="22"/>
        <v>1</v>
      </c>
      <c r="H45" s="6">
        <f t="shared" si="23"/>
        <v>30</v>
      </c>
      <c r="I45" s="6">
        <f t="shared" si="24"/>
        <v>0</v>
      </c>
      <c r="J45" s="6">
        <f t="shared" si="25"/>
        <v>0</v>
      </c>
      <c r="K45" s="6">
        <f t="shared" si="26"/>
        <v>30</v>
      </c>
      <c r="L45" s="6">
        <f t="shared" si="27"/>
        <v>0</v>
      </c>
      <c r="M45" s="6">
        <f t="shared" si="28"/>
        <v>0</v>
      </c>
      <c r="N45" s="6">
        <f t="shared" si="29"/>
        <v>0</v>
      </c>
      <c r="O45" s="6">
        <f t="shared" si="30"/>
        <v>0</v>
      </c>
      <c r="P45" s="6">
        <f t="shared" si="31"/>
        <v>0</v>
      </c>
      <c r="Q45" s="7">
        <f t="shared" si="32"/>
        <v>2</v>
      </c>
      <c r="R45" s="7">
        <f t="shared" si="33"/>
        <v>0</v>
      </c>
      <c r="S45" s="7">
        <v>1.2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34"/>
        <v>0</v>
      </c>
      <c r="AM45" s="11"/>
      <c r="AN45" s="10"/>
      <c r="AO45" s="11"/>
      <c r="AP45" s="10"/>
      <c r="AQ45" s="11"/>
      <c r="AR45" s="10"/>
      <c r="AS45" s="7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35"/>
        <v>0</v>
      </c>
      <c r="BF45" s="11"/>
      <c r="BG45" s="10"/>
      <c r="BH45" s="11"/>
      <c r="BI45" s="10"/>
      <c r="BJ45" s="11">
        <v>30</v>
      </c>
      <c r="BK45" s="10" t="s">
        <v>54</v>
      </c>
      <c r="BL45" s="7">
        <v>2</v>
      </c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36"/>
        <v>2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37"/>
        <v>0</v>
      </c>
    </row>
    <row r="46" spans="1:95" x14ac:dyDescent="0.2">
      <c r="A46" s="6"/>
      <c r="B46" s="6"/>
      <c r="C46" s="6"/>
      <c r="D46" s="6" t="s">
        <v>107</v>
      </c>
      <c r="E46" s="3" t="s">
        <v>108</v>
      </c>
      <c r="F46" s="6">
        <f t="shared" si="21"/>
        <v>1</v>
      </c>
      <c r="G46" s="6">
        <f t="shared" si="22"/>
        <v>0</v>
      </c>
      <c r="H46" s="6">
        <f t="shared" si="23"/>
        <v>0</v>
      </c>
      <c r="I46" s="6">
        <f t="shared" si="24"/>
        <v>0</v>
      </c>
      <c r="J46" s="6">
        <f t="shared" si="25"/>
        <v>0</v>
      </c>
      <c r="K46" s="6">
        <f t="shared" si="26"/>
        <v>0</v>
      </c>
      <c r="L46" s="6">
        <f t="shared" si="27"/>
        <v>0</v>
      </c>
      <c r="M46" s="6">
        <f t="shared" si="28"/>
        <v>0</v>
      </c>
      <c r="N46" s="6">
        <f t="shared" si="29"/>
        <v>0</v>
      </c>
      <c r="O46" s="6">
        <f t="shared" si="30"/>
        <v>0</v>
      </c>
      <c r="P46" s="6">
        <f t="shared" si="31"/>
        <v>0</v>
      </c>
      <c r="Q46" s="7">
        <f t="shared" si="32"/>
        <v>20</v>
      </c>
      <c r="R46" s="7">
        <f t="shared" si="33"/>
        <v>20</v>
      </c>
      <c r="S46" s="7">
        <v>1</v>
      </c>
      <c r="T46" s="11"/>
      <c r="U46" s="10"/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34"/>
        <v>0</v>
      </c>
      <c r="AM46" s="11"/>
      <c r="AN46" s="10"/>
      <c r="AO46" s="11"/>
      <c r="AP46" s="10"/>
      <c r="AQ46" s="11"/>
      <c r="AR46" s="10"/>
      <c r="AS46" s="7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35"/>
        <v>0</v>
      </c>
      <c r="BF46" s="11"/>
      <c r="BG46" s="10"/>
      <c r="BH46" s="11"/>
      <c r="BI46" s="10"/>
      <c r="BJ46" s="11"/>
      <c r="BK46" s="10"/>
      <c r="BL46" s="7"/>
      <c r="BM46" s="11"/>
      <c r="BN46" s="10"/>
      <c r="BO46" s="11"/>
      <c r="BP46" s="10"/>
      <c r="BQ46" s="11"/>
      <c r="BR46" s="10"/>
      <c r="BS46" s="11">
        <v>0</v>
      </c>
      <c r="BT46" s="10" t="s">
        <v>61</v>
      </c>
      <c r="BU46" s="11"/>
      <c r="BV46" s="10"/>
      <c r="BW46" s="7">
        <v>20</v>
      </c>
      <c r="BX46" s="7">
        <f t="shared" si="36"/>
        <v>20</v>
      </c>
      <c r="BY46" s="11"/>
      <c r="BZ46" s="10"/>
      <c r="CA46" s="11"/>
      <c r="CB46" s="10"/>
      <c r="CC46" s="11"/>
      <c r="CD46" s="10"/>
      <c r="CE46" s="7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37"/>
        <v>0</v>
      </c>
    </row>
    <row r="47" spans="1:95" x14ac:dyDescent="0.2">
      <c r="A47" s="6">
        <v>3</v>
      </c>
      <c r="B47" s="6">
        <v>1</v>
      </c>
      <c r="C47" s="6"/>
      <c r="D47" s="6"/>
      <c r="E47" s="3" t="s">
        <v>109</v>
      </c>
      <c r="F47" s="6">
        <f>$B$47*COUNTIF(T47:CO47,"e")</f>
        <v>0</v>
      </c>
      <c r="G47" s="6">
        <f>$B$47*COUNTIF(T47:CO47,"z")</f>
        <v>2</v>
      </c>
      <c r="H47" s="6">
        <f t="shared" si="23"/>
        <v>45</v>
      </c>
      <c r="I47" s="6">
        <f t="shared" si="24"/>
        <v>30</v>
      </c>
      <c r="J47" s="6">
        <f t="shared" si="25"/>
        <v>15</v>
      </c>
      <c r="K47" s="6">
        <f t="shared" si="26"/>
        <v>0</v>
      </c>
      <c r="L47" s="6">
        <f t="shared" si="27"/>
        <v>0</v>
      </c>
      <c r="M47" s="6">
        <f t="shared" si="28"/>
        <v>0</v>
      </c>
      <c r="N47" s="6">
        <f t="shared" si="29"/>
        <v>0</v>
      </c>
      <c r="O47" s="6">
        <f t="shared" si="30"/>
        <v>0</v>
      </c>
      <c r="P47" s="6">
        <f t="shared" si="31"/>
        <v>0</v>
      </c>
      <c r="Q47" s="7">
        <f t="shared" si="32"/>
        <v>2</v>
      </c>
      <c r="R47" s="7">
        <f t="shared" si="33"/>
        <v>0</v>
      </c>
      <c r="S47" s="7">
        <f>$B$47*1.8</f>
        <v>1.8</v>
      </c>
      <c r="T47" s="11"/>
      <c r="U47" s="10"/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34"/>
        <v>0</v>
      </c>
      <c r="AM47" s="11"/>
      <c r="AN47" s="10"/>
      <c r="AO47" s="11"/>
      <c r="AP47" s="10"/>
      <c r="AQ47" s="11"/>
      <c r="AR47" s="10"/>
      <c r="AS47" s="7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35"/>
        <v>0</v>
      </c>
      <c r="BF47" s="11">
        <f>$B$47*30</f>
        <v>30</v>
      </c>
      <c r="BG47" s="10" t="s">
        <v>54</v>
      </c>
      <c r="BH47" s="11">
        <f>$B$47*15</f>
        <v>15</v>
      </c>
      <c r="BI47" s="10" t="s">
        <v>54</v>
      </c>
      <c r="BJ47" s="11"/>
      <c r="BK47" s="10"/>
      <c r="BL47" s="7">
        <f>$B$47*2</f>
        <v>2</v>
      </c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36"/>
        <v>2</v>
      </c>
      <c r="BY47" s="11"/>
      <c r="BZ47" s="10"/>
      <c r="CA47" s="11"/>
      <c r="CB47" s="10"/>
      <c r="CC47" s="11"/>
      <c r="CD47" s="10"/>
      <c r="CE47" s="7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37"/>
        <v>0</v>
      </c>
    </row>
    <row r="48" spans="1:95" x14ac:dyDescent="0.2">
      <c r="A48" s="6">
        <v>4</v>
      </c>
      <c r="B48" s="6">
        <v>1</v>
      </c>
      <c r="C48" s="6"/>
      <c r="D48" s="6"/>
      <c r="E48" s="3" t="s">
        <v>110</v>
      </c>
      <c r="F48" s="6">
        <f>$B$48*COUNTIF(T48:CO48,"e")</f>
        <v>0</v>
      </c>
      <c r="G48" s="6">
        <f>$B$48*COUNTIF(T48:CO48,"z")</f>
        <v>2</v>
      </c>
      <c r="H48" s="6">
        <f t="shared" si="23"/>
        <v>45</v>
      </c>
      <c r="I48" s="6">
        <f t="shared" si="24"/>
        <v>30</v>
      </c>
      <c r="J48" s="6">
        <f t="shared" si="25"/>
        <v>15</v>
      </c>
      <c r="K48" s="6">
        <f t="shared" si="26"/>
        <v>0</v>
      </c>
      <c r="L48" s="6">
        <f t="shared" si="27"/>
        <v>0</v>
      </c>
      <c r="M48" s="6">
        <f t="shared" si="28"/>
        <v>0</v>
      </c>
      <c r="N48" s="6">
        <f t="shared" si="29"/>
        <v>0</v>
      </c>
      <c r="O48" s="6">
        <f t="shared" si="30"/>
        <v>0</v>
      </c>
      <c r="P48" s="6">
        <f t="shared" si="31"/>
        <v>0</v>
      </c>
      <c r="Q48" s="7">
        <f t="shared" si="32"/>
        <v>2</v>
      </c>
      <c r="R48" s="7">
        <f t="shared" si="33"/>
        <v>0</v>
      </c>
      <c r="S48" s="7">
        <f>$B$48*1.8</f>
        <v>1.8</v>
      </c>
      <c r="T48" s="11"/>
      <c r="U48" s="10"/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34"/>
        <v>0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35"/>
        <v>0</v>
      </c>
      <c r="BF48" s="11">
        <f>$B$48*30</f>
        <v>30</v>
      </c>
      <c r="BG48" s="10" t="s">
        <v>54</v>
      </c>
      <c r="BH48" s="11">
        <f>$B$48*15</f>
        <v>15</v>
      </c>
      <c r="BI48" s="10" t="s">
        <v>54</v>
      </c>
      <c r="BJ48" s="11"/>
      <c r="BK48" s="10"/>
      <c r="BL48" s="7">
        <f>$B$48*2</f>
        <v>2</v>
      </c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36"/>
        <v>2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37"/>
        <v>0</v>
      </c>
    </row>
    <row r="49" spans="1:95" x14ac:dyDescent="0.2">
      <c r="A49" s="6">
        <v>5</v>
      </c>
      <c r="B49" s="6">
        <v>1</v>
      </c>
      <c r="C49" s="6"/>
      <c r="D49" s="6"/>
      <c r="E49" s="3" t="s">
        <v>111</v>
      </c>
      <c r="F49" s="6">
        <f>$B$49*COUNTIF(T49:CO49,"e")</f>
        <v>0</v>
      </c>
      <c r="G49" s="6">
        <f>$B$49*COUNTIF(T49:CO49,"z")</f>
        <v>2</v>
      </c>
      <c r="H49" s="6">
        <f t="shared" si="23"/>
        <v>45</v>
      </c>
      <c r="I49" s="6">
        <f t="shared" si="24"/>
        <v>30</v>
      </c>
      <c r="J49" s="6">
        <f t="shared" si="25"/>
        <v>0</v>
      </c>
      <c r="K49" s="6">
        <f t="shared" si="26"/>
        <v>0</v>
      </c>
      <c r="L49" s="6">
        <f t="shared" si="27"/>
        <v>15</v>
      </c>
      <c r="M49" s="6">
        <f t="shared" si="28"/>
        <v>0</v>
      </c>
      <c r="N49" s="6">
        <f t="shared" si="29"/>
        <v>0</v>
      </c>
      <c r="O49" s="6">
        <f t="shared" si="30"/>
        <v>0</v>
      </c>
      <c r="P49" s="6">
        <f t="shared" si="31"/>
        <v>0</v>
      </c>
      <c r="Q49" s="7">
        <f t="shared" si="32"/>
        <v>2</v>
      </c>
      <c r="R49" s="7">
        <f t="shared" si="33"/>
        <v>0.7</v>
      </c>
      <c r="S49" s="7">
        <f>$B$49*1.8</f>
        <v>1.8</v>
      </c>
      <c r="T49" s="11"/>
      <c r="U49" s="10"/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34"/>
        <v>0</v>
      </c>
      <c r="AM49" s="11">
        <f>$B$49*30</f>
        <v>30</v>
      </c>
      <c r="AN49" s="10" t="s">
        <v>54</v>
      </c>
      <c r="AO49" s="11"/>
      <c r="AP49" s="10"/>
      <c r="AQ49" s="11"/>
      <c r="AR49" s="10"/>
      <c r="AS49" s="7">
        <f>$B$49*1.3</f>
        <v>1.3</v>
      </c>
      <c r="AT49" s="11">
        <f>$B$49*15</f>
        <v>15</v>
      </c>
      <c r="AU49" s="10" t="s">
        <v>54</v>
      </c>
      <c r="AV49" s="11"/>
      <c r="AW49" s="10"/>
      <c r="AX49" s="11"/>
      <c r="AY49" s="10"/>
      <c r="AZ49" s="11"/>
      <c r="BA49" s="10"/>
      <c r="BB49" s="11"/>
      <c r="BC49" s="10"/>
      <c r="BD49" s="7">
        <f>$B$49*0.7</f>
        <v>0.7</v>
      </c>
      <c r="BE49" s="7">
        <f t="shared" si="35"/>
        <v>2</v>
      </c>
      <c r="BF49" s="11"/>
      <c r="BG49" s="10"/>
      <c r="BH49" s="11"/>
      <c r="BI49" s="10"/>
      <c r="BJ49" s="11"/>
      <c r="BK49" s="10"/>
      <c r="BL49" s="7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36"/>
        <v>0</v>
      </c>
      <c r="BY49" s="11"/>
      <c r="BZ49" s="10"/>
      <c r="CA49" s="11"/>
      <c r="CB49" s="10"/>
      <c r="CC49" s="11"/>
      <c r="CD49" s="10"/>
      <c r="CE49" s="7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37"/>
        <v>0</v>
      </c>
    </row>
    <row r="50" spans="1:95" x14ac:dyDescent="0.2">
      <c r="A50" s="6">
        <v>6</v>
      </c>
      <c r="B50" s="6">
        <v>1</v>
      </c>
      <c r="C50" s="6"/>
      <c r="D50" s="6"/>
      <c r="E50" s="3" t="s">
        <v>112</v>
      </c>
      <c r="F50" s="6">
        <f>$B$50*COUNTIF(T50:CO50,"e")</f>
        <v>0</v>
      </c>
      <c r="G50" s="6">
        <f>$B$50*COUNTIF(T50:CO50,"z")</f>
        <v>2</v>
      </c>
      <c r="H50" s="6">
        <f t="shared" si="23"/>
        <v>45</v>
      </c>
      <c r="I50" s="6">
        <f t="shared" si="24"/>
        <v>30</v>
      </c>
      <c r="J50" s="6">
        <f t="shared" si="25"/>
        <v>15</v>
      </c>
      <c r="K50" s="6">
        <f t="shared" si="26"/>
        <v>0</v>
      </c>
      <c r="L50" s="6">
        <f t="shared" si="27"/>
        <v>0</v>
      </c>
      <c r="M50" s="6">
        <f t="shared" si="28"/>
        <v>0</v>
      </c>
      <c r="N50" s="6">
        <f t="shared" si="29"/>
        <v>0</v>
      </c>
      <c r="O50" s="6">
        <f t="shared" si="30"/>
        <v>0</v>
      </c>
      <c r="P50" s="6">
        <f t="shared" si="31"/>
        <v>0</v>
      </c>
      <c r="Q50" s="7">
        <f t="shared" si="32"/>
        <v>2</v>
      </c>
      <c r="R50" s="7">
        <f t="shared" si="33"/>
        <v>0</v>
      </c>
      <c r="S50" s="7">
        <f>$B$50*1.8</f>
        <v>1.8</v>
      </c>
      <c r="T50" s="11"/>
      <c r="U50" s="10"/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34"/>
        <v>0</v>
      </c>
      <c r="AM50" s="11"/>
      <c r="AN50" s="10"/>
      <c r="AO50" s="11"/>
      <c r="AP50" s="10"/>
      <c r="AQ50" s="11"/>
      <c r="AR50" s="10"/>
      <c r="AS50" s="7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35"/>
        <v>0</v>
      </c>
      <c r="BF50" s="11">
        <f>$B$50*30</f>
        <v>30</v>
      </c>
      <c r="BG50" s="10" t="s">
        <v>54</v>
      </c>
      <c r="BH50" s="11">
        <f>$B$50*15</f>
        <v>15</v>
      </c>
      <c r="BI50" s="10" t="s">
        <v>54</v>
      </c>
      <c r="BJ50" s="11"/>
      <c r="BK50" s="10"/>
      <c r="BL50" s="7">
        <f>$B$50*2</f>
        <v>2</v>
      </c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36"/>
        <v>2</v>
      </c>
      <c r="BY50" s="11"/>
      <c r="BZ50" s="10"/>
      <c r="CA50" s="11"/>
      <c r="CB50" s="10"/>
      <c r="CC50" s="11"/>
      <c r="CD50" s="10"/>
      <c r="CE50" s="7"/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37"/>
        <v>0</v>
      </c>
    </row>
    <row r="51" spans="1:95" x14ac:dyDescent="0.2">
      <c r="A51" s="6">
        <v>7</v>
      </c>
      <c r="B51" s="6">
        <v>1</v>
      </c>
      <c r="C51" s="6"/>
      <c r="D51" s="6"/>
      <c r="E51" s="3" t="s">
        <v>113</v>
      </c>
      <c r="F51" s="6">
        <f>$B$51*COUNTIF(T51:CO51,"e")</f>
        <v>0</v>
      </c>
      <c r="G51" s="6">
        <f>$B$51*COUNTIF(T51:CO51,"z")</f>
        <v>2</v>
      </c>
      <c r="H51" s="6">
        <f t="shared" si="23"/>
        <v>45</v>
      </c>
      <c r="I51" s="6">
        <f t="shared" si="24"/>
        <v>30</v>
      </c>
      <c r="J51" s="6">
        <f t="shared" si="25"/>
        <v>0</v>
      </c>
      <c r="K51" s="6">
        <f t="shared" si="26"/>
        <v>0</v>
      </c>
      <c r="L51" s="6">
        <f t="shared" si="27"/>
        <v>15</v>
      </c>
      <c r="M51" s="6">
        <f t="shared" si="28"/>
        <v>0</v>
      </c>
      <c r="N51" s="6">
        <f t="shared" si="29"/>
        <v>0</v>
      </c>
      <c r="O51" s="6">
        <f t="shared" si="30"/>
        <v>0</v>
      </c>
      <c r="P51" s="6">
        <f t="shared" si="31"/>
        <v>0</v>
      </c>
      <c r="Q51" s="7">
        <f t="shared" si="32"/>
        <v>2</v>
      </c>
      <c r="R51" s="7">
        <f t="shared" si="33"/>
        <v>0.7</v>
      </c>
      <c r="S51" s="7">
        <f>$B$51*1.8</f>
        <v>1.8</v>
      </c>
      <c r="T51" s="11"/>
      <c r="U51" s="10"/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34"/>
        <v>0</v>
      </c>
      <c r="AM51" s="11">
        <f>$B$51*30</f>
        <v>30</v>
      </c>
      <c r="AN51" s="10" t="s">
        <v>54</v>
      </c>
      <c r="AO51" s="11"/>
      <c r="AP51" s="10"/>
      <c r="AQ51" s="11"/>
      <c r="AR51" s="10"/>
      <c r="AS51" s="7">
        <f>$B$51*1.3</f>
        <v>1.3</v>
      </c>
      <c r="AT51" s="11">
        <f>$B$51*15</f>
        <v>15</v>
      </c>
      <c r="AU51" s="10" t="s">
        <v>54</v>
      </c>
      <c r="AV51" s="11"/>
      <c r="AW51" s="10"/>
      <c r="AX51" s="11"/>
      <c r="AY51" s="10"/>
      <c r="AZ51" s="11"/>
      <c r="BA51" s="10"/>
      <c r="BB51" s="11"/>
      <c r="BC51" s="10"/>
      <c r="BD51" s="7">
        <f>$B$51*0.7</f>
        <v>0.7</v>
      </c>
      <c r="BE51" s="7">
        <f t="shared" si="35"/>
        <v>2</v>
      </c>
      <c r="BF51" s="11"/>
      <c r="BG51" s="10"/>
      <c r="BH51" s="11"/>
      <c r="BI51" s="10"/>
      <c r="BJ51" s="11"/>
      <c r="BK51" s="10"/>
      <c r="BL51" s="7"/>
      <c r="BM51" s="11"/>
      <c r="BN51" s="10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36"/>
        <v>0</v>
      </c>
      <c r="BY51" s="11"/>
      <c r="BZ51" s="10"/>
      <c r="CA51" s="11"/>
      <c r="CB51" s="10"/>
      <c r="CC51" s="11"/>
      <c r="CD51" s="10"/>
      <c r="CE51" s="7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37"/>
        <v>0</v>
      </c>
    </row>
    <row r="52" spans="1:95" ht="15.95" customHeight="1" x14ac:dyDescent="0.2">
      <c r="A52" s="6"/>
      <c r="B52" s="6"/>
      <c r="C52" s="6"/>
      <c r="D52" s="6"/>
      <c r="E52" s="6" t="s">
        <v>66</v>
      </c>
      <c r="F52" s="6">
        <f t="shared" ref="F52:AK52" si="38">SUM(F29:F51)</f>
        <v>7</v>
      </c>
      <c r="G52" s="6">
        <f t="shared" si="38"/>
        <v>35</v>
      </c>
      <c r="H52" s="6">
        <f t="shared" si="38"/>
        <v>865</v>
      </c>
      <c r="I52" s="6">
        <f t="shared" si="38"/>
        <v>475</v>
      </c>
      <c r="J52" s="6">
        <f t="shared" si="38"/>
        <v>135</v>
      </c>
      <c r="K52" s="6">
        <f t="shared" si="38"/>
        <v>30</v>
      </c>
      <c r="L52" s="6">
        <f t="shared" si="38"/>
        <v>165</v>
      </c>
      <c r="M52" s="6">
        <f t="shared" si="38"/>
        <v>0</v>
      </c>
      <c r="N52" s="6">
        <f t="shared" si="38"/>
        <v>60</v>
      </c>
      <c r="O52" s="6">
        <f t="shared" si="38"/>
        <v>0</v>
      </c>
      <c r="P52" s="6">
        <f t="shared" si="38"/>
        <v>0</v>
      </c>
      <c r="Q52" s="7">
        <f t="shared" si="38"/>
        <v>71</v>
      </c>
      <c r="R52" s="7">
        <f t="shared" si="38"/>
        <v>34.400000000000006</v>
      </c>
      <c r="S52" s="7">
        <f t="shared" si="38"/>
        <v>35.200000000000003</v>
      </c>
      <c r="T52" s="11">
        <f t="shared" si="38"/>
        <v>150</v>
      </c>
      <c r="U52" s="10">
        <f t="shared" si="38"/>
        <v>0</v>
      </c>
      <c r="V52" s="11">
        <f t="shared" si="38"/>
        <v>75</v>
      </c>
      <c r="W52" s="10">
        <f t="shared" si="38"/>
        <v>0</v>
      </c>
      <c r="X52" s="11">
        <f t="shared" si="38"/>
        <v>0</v>
      </c>
      <c r="Y52" s="10">
        <f t="shared" si="38"/>
        <v>0</v>
      </c>
      <c r="Z52" s="7">
        <f t="shared" si="38"/>
        <v>14</v>
      </c>
      <c r="AA52" s="11">
        <f t="shared" si="38"/>
        <v>30</v>
      </c>
      <c r="AB52" s="10">
        <f t="shared" si="38"/>
        <v>0</v>
      </c>
      <c r="AC52" s="11">
        <f t="shared" si="38"/>
        <v>0</v>
      </c>
      <c r="AD52" s="10">
        <f t="shared" si="38"/>
        <v>0</v>
      </c>
      <c r="AE52" s="11">
        <f t="shared" si="38"/>
        <v>30</v>
      </c>
      <c r="AF52" s="10">
        <f t="shared" si="38"/>
        <v>0</v>
      </c>
      <c r="AG52" s="11">
        <f t="shared" si="38"/>
        <v>0</v>
      </c>
      <c r="AH52" s="10">
        <f t="shared" si="38"/>
        <v>0</v>
      </c>
      <c r="AI52" s="11">
        <f t="shared" si="38"/>
        <v>0</v>
      </c>
      <c r="AJ52" s="10">
        <f t="shared" si="38"/>
        <v>0</v>
      </c>
      <c r="AK52" s="7">
        <f t="shared" si="38"/>
        <v>4</v>
      </c>
      <c r="AL52" s="7">
        <f t="shared" ref="AL52:BQ52" si="39">SUM(AL29:AL51)</f>
        <v>18</v>
      </c>
      <c r="AM52" s="11">
        <f t="shared" si="39"/>
        <v>220</v>
      </c>
      <c r="AN52" s="10">
        <f t="shared" si="39"/>
        <v>0</v>
      </c>
      <c r="AO52" s="11">
        <f t="shared" si="39"/>
        <v>0</v>
      </c>
      <c r="AP52" s="10">
        <f t="shared" si="39"/>
        <v>0</v>
      </c>
      <c r="AQ52" s="11">
        <f t="shared" si="39"/>
        <v>0</v>
      </c>
      <c r="AR52" s="10">
        <f t="shared" si="39"/>
        <v>0</v>
      </c>
      <c r="AS52" s="7">
        <f t="shared" si="39"/>
        <v>12.600000000000001</v>
      </c>
      <c r="AT52" s="11">
        <f t="shared" si="39"/>
        <v>135</v>
      </c>
      <c r="AU52" s="10">
        <f t="shared" si="39"/>
        <v>0</v>
      </c>
      <c r="AV52" s="11">
        <f t="shared" si="39"/>
        <v>0</v>
      </c>
      <c r="AW52" s="10">
        <f t="shared" si="39"/>
        <v>0</v>
      </c>
      <c r="AX52" s="11">
        <f t="shared" si="39"/>
        <v>30</v>
      </c>
      <c r="AY52" s="10">
        <f t="shared" si="39"/>
        <v>0</v>
      </c>
      <c r="AZ52" s="11">
        <f t="shared" si="39"/>
        <v>0</v>
      </c>
      <c r="BA52" s="10">
        <f t="shared" si="39"/>
        <v>0</v>
      </c>
      <c r="BB52" s="11">
        <f t="shared" si="39"/>
        <v>0</v>
      </c>
      <c r="BC52" s="10">
        <f t="shared" si="39"/>
        <v>0</v>
      </c>
      <c r="BD52" s="7">
        <f t="shared" si="39"/>
        <v>10.399999999999999</v>
      </c>
      <c r="BE52" s="7">
        <f t="shared" si="39"/>
        <v>23</v>
      </c>
      <c r="BF52" s="11">
        <f t="shared" si="39"/>
        <v>105</v>
      </c>
      <c r="BG52" s="10">
        <f t="shared" si="39"/>
        <v>0</v>
      </c>
      <c r="BH52" s="11">
        <f t="shared" si="39"/>
        <v>60</v>
      </c>
      <c r="BI52" s="10">
        <f t="shared" si="39"/>
        <v>0</v>
      </c>
      <c r="BJ52" s="11">
        <f t="shared" si="39"/>
        <v>30</v>
      </c>
      <c r="BK52" s="10">
        <f t="shared" si="39"/>
        <v>0</v>
      </c>
      <c r="BL52" s="7">
        <f t="shared" si="39"/>
        <v>10</v>
      </c>
      <c r="BM52" s="11">
        <f t="shared" si="39"/>
        <v>0</v>
      </c>
      <c r="BN52" s="10">
        <f t="shared" si="39"/>
        <v>0</v>
      </c>
      <c r="BO52" s="11">
        <f t="shared" si="39"/>
        <v>0</v>
      </c>
      <c r="BP52" s="10">
        <f t="shared" si="39"/>
        <v>0</v>
      </c>
      <c r="BQ52" s="11">
        <f t="shared" si="39"/>
        <v>0</v>
      </c>
      <c r="BR52" s="10">
        <f t="shared" ref="BR52:CQ52" si="40">SUM(BR29:BR51)</f>
        <v>0</v>
      </c>
      <c r="BS52" s="11">
        <f t="shared" si="40"/>
        <v>0</v>
      </c>
      <c r="BT52" s="10">
        <f t="shared" si="40"/>
        <v>0</v>
      </c>
      <c r="BU52" s="11">
        <f t="shared" si="40"/>
        <v>0</v>
      </c>
      <c r="BV52" s="10">
        <f t="shared" si="40"/>
        <v>0</v>
      </c>
      <c r="BW52" s="7">
        <f t="shared" si="40"/>
        <v>20</v>
      </c>
      <c r="BX52" s="7">
        <f t="shared" si="40"/>
        <v>30</v>
      </c>
      <c r="BY52" s="11">
        <f t="shared" si="40"/>
        <v>0</v>
      </c>
      <c r="BZ52" s="10">
        <f t="shared" si="40"/>
        <v>0</v>
      </c>
      <c r="CA52" s="11">
        <f t="shared" si="40"/>
        <v>0</v>
      </c>
      <c r="CB52" s="10">
        <f t="shared" si="40"/>
        <v>0</v>
      </c>
      <c r="CC52" s="11">
        <f t="shared" si="40"/>
        <v>0</v>
      </c>
      <c r="CD52" s="10">
        <f t="shared" si="40"/>
        <v>0</v>
      </c>
      <c r="CE52" s="7">
        <f t="shared" si="40"/>
        <v>0</v>
      </c>
      <c r="CF52" s="11">
        <f t="shared" si="40"/>
        <v>0</v>
      </c>
      <c r="CG52" s="10">
        <f t="shared" si="40"/>
        <v>0</v>
      </c>
      <c r="CH52" s="11">
        <f t="shared" si="40"/>
        <v>0</v>
      </c>
      <c r="CI52" s="10">
        <f t="shared" si="40"/>
        <v>0</v>
      </c>
      <c r="CJ52" s="11">
        <f t="shared" si="40"/>
        <v>0</v>
      </c>
      <c r="CK52" s="10">
        <f t="shared" si="40"/>
        <v>0</v>
      </c>
      <c r="CL52" s="11">
        <f t="shared" si="40"/>
        <v>0</v>
      </c>
      <c r="CM52" s="10">
        <f t="shared" si="40"/>
        <v>0</v>
      </c>
      <c r="CN52" s="11">
        <f t="shared" si="40"/>
        <v>0</v>
      </c>
      <c r="CO52" s="10">
        <f t="shared" si="40"/>
        <v>0</v>
      </c>
      <c r="CP52" s="7">
        <f t="shared" si="40"/>
        <v>0</v>
      </c>
      <c r="CQ52" s="7">
        <f t="shared" si="40"/>
        <v>0</v>
      </c>
    </row>
    <row r="53" spans="1:95" ht="20.100000000000001" customHeight="1" x14ac:dyDescent="0.2">
      <c r="A53" s="13" t="s">
        <v>114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3"/>
      <c r="CQ53" s="14"/>
    </row>
    <row r="54" spans="1:95" x14ac:dyDescent="0.2">
      <c r="A54" s="12">
        <v>1</v>
      </c>
      <c r="B54" s="12">
        <v>1</v>
      </c>
      <c r="C54" s="12"/>
      <c r="D54" s="6" t="s">
        <v>115</v>
      </c>
      <c r="E54" s="3" t="s">
        <v>116</v>
      </c>
      <c r="F54" s="6">
        <f t="shared" ref="F54:F67" si="41">COUNTIF(T54:CO54,"e")</f>
        <v>0</v>
      </c>
      <c r="G54" s="6">
        <f t="shared" ref="G54:G67" si="42">COUNTIF(T54:CO54,"z")</f>
        <v>1</v>
      </c>
      <c r="H54" s="6">
        <f t="shared" ref="H54:H67" si="43">SUM(I54:P54)</f>
        <v>45</v>
      </c>
      <c r="I54" s="6">
        <f t="shared" ref="I54:I67" si="44">T54+AM54+BF54+BY54</f>
        <v>45</v>
      </c>
      <c r="J54" s="6">
        <f t="shared" ref="J54:J67" si="45">V54+AO54+BH54+CA54</f>
        <v>0</v>
      </c>
      <c r="K54" s="6">
        <f t="shared" ref="K54:K67" si="46">X54+AQ54+BJ54+CC54</f>
        <v>0</v>
      </c>
      <c r="L54" s="6">
        <f t="shared" ref="L54:L67" si="47">AA54+AT54+BM54+CF54</f>
        <v>0</v>
      </c>
      <c r="M54" s="6">
        <f t="shared" ref="M54:M67" si="48">AC54+AV54+BO54+CH54</f>
        <v>0</v>
      </c>
      <c r="N54" s="6">
        <f t="shared" ref="N54:N67" si="49">AE54+AX54+BQ54+CJ54</f>
        <v>0</v>
      </c>
      <c r="O54" s="6">
        <f t="shared" ref="O54:O67" si="50">AG54+AZ54+BS54+CL54</f>
        <v>0</v>
      </c>
      <c r="P54" s="6">
        <f t="shared" ref="P54:P67" si="51">AI54+BB54+BU54+CN54</f>
        <v>0</v>
      </c>
      <c r="Q54" s="7">
        <f t="shared" ref="Q54:Q67" si="52">AL54+BE54+BX54+CQ54</f>
        <v>3</v>
      </c>
      <c r="R54" s="7">
        <f t="shared" ref="R54:R67" si="53">AK54+BD54+BW54+CP54</f>
        <v>0</v>
      </c>
      <c r="S54" s="7">
        <v>1.8</v>
      </c>
      <c r="T54" s="11">
        <v>45</v>
      </c>
      <c r="U54" s="10" t="s">
        <v>54</v>
      </c>
      <c r="V54" s="11"/>
      <c r="W54" s="10"/>
      <c r="X54" s="11"/>
      <c r="Y54" s="10"/>
      <c r="Z54" s="7">
        <v>3</v>
      </c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ref="AL54:AL67" si="54">Z54+AK54</f>
        <v>3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ref="BE54:BE67" si="55">AS54+BD54</f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ref="BX54:BX67" si="56">BL54+BW54</f>
        <v>0</v>
      </c>
      <c r="BY54" s="11"/>
      <c r="BZ54" s="10"/>
      <c r="CA54" s="11"/>
      <c r="CB54" s="10"/>
      <c r="CC54" s="11"/>
      <c r="CD54" s="10"/>
      <c r="CE54" s="7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ref="CQ54:CQ67" si="57">CE54+CP54</f>
        <v>0</v>
      </c>
    </row>
    <row r="55" spans="1:95" x14ac:dyDescent="0.2">
      <c r="A55" s="12">
        <v>1</v>
      </c>
      <c r="B55" s="12">
        <v>1</v>
      </c>
      <c r="C55" s="12"/>
      <c r="D55" s="6" t="s">
        <v>117</v>
      </c>
      <c r="E55" s="3" t="s">
        <v>118</v>
      </c>
      <c r="F55" s="6">
        <f t="shared" si="41"/>
        <v>0</v>
      </c>
      <c r="G55" s="6">
        <f t="shared" si="42"/>
        <v>1</v>
      </c>
      <c r="H55" s="6">
        <f t="shared" si="43"/>
        <v>45</v>
      </c>
      <c r="I55" s="6">
        <f t="shared" si="44"/>
        <v>45</v>
      </c>
      <c r="J55" s="6">
        <f t="shared" si="45"/>
        <v>0</v>
      </c>
      <c r="K55" s="6">
        <f t="shared" si="46"/>
        <v>0</v>
      </c>
      <c r="L55" s="6">
        <f t="shared" si="47"/>
        <v>0</v>
      </c>
      <c r="M55" s="6">
        <f t="shared" si="48"/>
        <v>0</v>
      </c>
      <c r="N55" s="6">
        <f t="shared" si="49"/>
        <v>0</v>
      </c>
      <c r="O55" s="6">
        <f t="shared" si="50"/>
        <v>0</v>
      </c>
      <c r="P55" s="6">
        <f t="shared" si="51"/>
        <v>0</v>
      </c>
      <c r="Q55" s="7">
        <f t="shared" si="52"/>
        <v>3</v>
      </c>
      <c r="R55" s="7">
        <f t="shared" si="53"/>
        <v>0</v>
      </c>
      <c r="S55" s="7">
        <v>1.8</v>
      </c>
      <c r="T55" s="11">
        <v>45</v>
      </c>
      <c r="U55" s="10" t="s">
        <v>54</v>
      </c>
      <c r="V55" s="11"/>
      <c r="W55" s="10"/>
      <c r="X55" s="11"/>
      <c r="Y55" s="10"/>
      <c r="Z55" s="7">
        <v>3</v>
      </c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54"/>
        <v>3</v>
      </c>
      <c r="AM55" s="11"/>
      <c r="AN55" s="10"/>
      <c r="AO55" s="11"/>
      <c r="AP55" s="10"/>
      <c r="AQ55" s="11"/>
      <c r="AR55" s="10"/>
      <c r="AS55" s="7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55"/>
        <v>0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56"/>
        <v>0</v>
      </c>
      <c r="BY55" s="11"/>
      <c r="BZ55" s="10"/>
      <c r="CA55" s="11"/>
      <c r="CB55" s="10"/>
      <c r="CC55" s="11"/>
      <c r="CD55" s="10"/>
      <c r="CE55" s="7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57"/>
        <v>0</v>
      </c>
    </row>
    <row r="56" spans="1:95" x14ac:dyDescent="0.2">
      <c r="A56" s="12">
        <v>2</v>
      </c>
      <c r="B56" s="12">
        <v>1</v>
      </c>
      <c r="C56" s="12"/>
      <c r="D56" s="6" t="s">
        <v>119</v>
      </c>
      <c r="E56" s="3" t="s">
        <v>120</v>
      </c>
      <c r="F56" s="6">
        <f t="shared" si="41"/>
        <v>1</v>
      </c>
      <c r="G56" s="6">
        <f t="shared" si="42"/>
        <v>0</v>
      </c>
      <c r="H56" s="6">
        <f t="shared" si="43"/>
        <v>30</v>
      </c>
      <c r="I56" s="6">
        <f t="shared" si="44"/>
        <v>0</v>
      </c>
      <c r="J56" s="6">
        <f t="shared" si="45"/>
        <v>0</v>
      </c>
      <c r="K56" s="6">
        <f t="shared" si="46"/>
        <v>0</v>
      </c>
      <c r="L56" s="6">
        <f t="shared" si="47"/>
        <v>0</v>
      </c>
      <c r="M56" s="6">
        <f t="shared" si="48"/>
        <v>30</v>
      </c>
      <c r="N56" s="6">
        <f t="shared" si="49"/>
        <v>0</v>
      </c>
      <c r="O56" s="6">
        <f t="shared" si="50"/>
        <v>0</v>
      </c>
      <c r="P56" s="6">
        <f t="shared" si="51"/>
        <v>0</v>
      </c>
      <c r="Q56" s="7">
        <f t="shared" si="52"/>
        <v>3</v>
      </c>
      <c r="R56" s="7">
        <f t="shared" si="53"/>
        <v>3</v>
      </c>
      <c r="S56" s="7">
        <v>1.2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54"/>
        <v>0</v>
      </c>
      <c r="AM56" s="11"/>
      <c r="AN56" s="10"/>
      <c r="AO56" s="11"/>
      <c r="AP56" s="10"/>
      <c r="AQ56" s="11"/>
      <c r="AR56" s="10"/>
      <c r="AS56" s="7"/>
      <c r="AT56" s="11"/>
      <c r="AU56" s="10"/>
      <c r="AV56" s="11">
        <v>30</v>
      </c>
      <c r="AW56" s="10" t="s">
        <v>61</v>
      </c>
      <c r="AX56" s="11"/>
      <c r="AY56" s="10"/>
      <c r="AZ56" s="11"/>
      <c r="BA56" s="10"/>
      <c r="BB56" s="11"/>
      <c r="BC56" s="10"/>
      <c r="BD56" s="7">
        <v>3</v>
      </c>
      <c r="BE56" s="7">
        <f t="shared" si="55"/>
        <v>3</v>
      </c>
      <c r="BF56" s="11"/>
      <c r="BG56" s="10"/>
      <c r="BH56" s="11"/>
      <c r="BI56" s="10"/>
      <c r="BJ56" s="11"/>
      <c r="BK56" s="10"/>
      <c r="BL56" s="7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56"/>
        <v>0</v>
      </c>
      <c r="BY56" s="11"/>
      <c r="BZ56" s="10"/>
      <c r="CA56" s="11"/>
      <c r="CB56" s="10"/>
      <c r="CC56" s="11"/>
      <c r="CD56" s="10"/>
      <c r="CE56" s="7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57"/>
        <v>0</v>
      </c>
    </row>
    <row r="57" spans="1:95" x14ac:dyDescent="0.2">
      <c r="A57" s="12">
        <v>2</v>
      </c>
      <c r="B57" s="12">
        <v>1</v>
      </c>
      <c r="C57" s="12"/>
      <c r="D57" s="6" t="s">
        <v>121</v>
      </c>
      <c r="E57" s="3" t="s">
        <v>122</v>
      </c>
      <c r="F57" s="6">
        <f t="shared" si="41"/>
        <v>1</v>
      </c>
      <c r="G57" s="6">
        <f t="shared" si="42"/>
        <v>0</v>
      </c>
      <c r="H57" s="6">
        <f t="shared" si="43"/>
        <v>30</v>
      </c>
      <c r="I57" s="6">
        <f t="shared" si="44"/>
        <v>0</v>
      </c>
      <c r="J57" s="6">
        <f t="shared" si="45"/>
        <v>0</v>
      </c>
      <c r="K57" s="6">
        <f t="shared" si="46"/>
        <v>0</v>
      </c>
      <c r="L57" s="6">
        <f t="shared" si="47"/>
        <v>0</v>
      </c>
      <c r="M57" s="6">
        <f t="shared" si="48"/>
        <v>30</v>
      </c>
      <c r="N57" s="6">
        <f t="shared" si="49"/>
        <v>0</v>
      </c>
      <c r="O57" s="6">
        <f t="shared" si="50"/>
        <v>0</v>
      </c>
      <c r="P57" s="6">
        <f t="shared" si="51"/>
        <v>0</v>
      </c>
      <c r="Q57" s="7">
        <f t="shared" si="52"/>
        <v>3</v>
      </c>
      <c r="R57" s="7">
        <f t="shared" si="53"/>
        <v>3</v>
      </c>
      <c r="S57" s="7">
        <v>1.2</v>
      </c>
      <c r="T57" s="11"/>
      <c r="U57" s="10"/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54"/>
        <v>0</v>
      </c>
      <c r="AM57" s="11"/>
      <c r="AN57" s="10"/>
      <c r="AO57" s="11"/>
      <c r="AP57" s="10"/>
      <c r="AQ57" s="11"/>
      <c r="AR57" s="10"/>
      <c r="AS57" s="7"/>
      <c r="AT57" s="11"/>
      <c r="AU57" s="10"/>
      <c r="AV57" s="11">
        <v>30</v>
      </c>
      <c r="AW57" s="10" t="s">
        <v>61</v>
      </c>
      <c r="AX57" s="11"/>
      <c r="AY57" s="10"/>
      <c r="AZ57" s="11"/>
      <c r="BA57" s="10"/>
      <c r="BB57" s="11"/>
      <c r="BC57" s="10"/>
      <c r="BD57" s="7">
        <v>3</v>
      </c>
      <c r="BE57" s="7">
        <f t="shared" si="55"/>
        <v>3</v>
      </c>
      <c r="BF57" s="11"/>
      <c r="BG57" s="10"/>
      <c r="BH57" s="11"/>
      <c r="BI57" s="10"/>
      <c r="BJ57" s="11"/>
      <c r="BK57" s="10"/>
      <c r="BL57" s="7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56"/>
        <v>0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57"/>
        <v>0</v>
      </c>
    </row>
    <row r="58" spans="1:95" x14ac:dyDescent="0.2">
      <c r="A58" s="12">
        <v>3</v>
      </c>
      <c r="B58" s="12">
        <v>1</v>
      </c>
      <c r="C58" s="12"/>
      <c r="D58" s="6" t="s">
        <v>123</v>
      </c>
      <c r="E58" s="3" t="s">
        <v>124</v>
      </c>
      <c r="F58" s="6">
        <f t="shared" si="41"/>
        <v>0</v>
      </c>
      <c r="G58" s="6">
        <f t="shared" si="42"/>
        <v>2</v>
      </c>
      <c r="H58" s="6">
        <f t="shared" si="43"/>
        <v>45</v>
      </c>
      <c r="I58" s="6">
        <f t="shared" si="44"/>
        <v>30</v>
      </c>
      <c r="J58" s="6">
        <f t="shared" si="45"/>
        <v>15</v>
      </c>
      <c r="K58" s="6">
        <f t="shared" si="46"/>
        <v>0</v>
      </c>
      <c r="L58" s="6">
        <f t="shared" si="47"/>
        <v>0</v>
      </c>
      <c r="M58" s="6">
        <f t="shared" si="48"/>
        <v>0</v>
      </c>
      <c r="N58" s="6">
        <f t="shared" si="49"/>
        <v>0</v>
      </c>
      <c r="O58" s="6">
        <f t="shared" si="50"/>
        <v>0</v>
      </c>
      <c r="P58" s="6">
        <f t="shared" si="51"/>
        <v>0</v>
      </c>
      <c r="Q58" s="7">
        <f t="shared" si="52"/>
        <v>2</v>
      </c>
      <c r="R58" s="7">
        <f t="shared" si="53"/>
        <v>0</v>
      </c>
      <c r="S58" s="7">
        <v>1.8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54"/>
        <v>0</v>
      </c>
      <c r="AM58" s="11"/>
      <c r="AN58" s="10"/>
      <c r="AO58" s="11"/>
      <c r="AP58" s="10"/>
      <c r="AQ58" s="11"/>
      <c r="AR58" s="10"/>
      <c r="AS58" s="7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55"/>
        <v>0</v>
      </c>
      <c r="BF58" s="11">
        <v>30</v>
      </c>
      <c r="BG58" s="10" t="s">
        <v>54</v>
      </c>
      <c r="BH58" s="11">
        <v>15</v>
      </c>
      <c r="BI58" s="10" t="s">
        <v>54</v>
      </c>
      <c r="BJ58" s="11"/>
      <c r="BK58" s="10"/>
      <c r="BL58" s="7">
        <v>2</v>
      </c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56"/>
        <v>2</v>
      </c>
      <c r="BY58" s="11"/>
      <c r="BZ58" s="10"/>
      <c r="CA58" s="11"/>
      <c r="CB58" s="10"/>
      <c r="CC58" s="11"/>
      <c r="CD58" s="10"/>
      <c r="CE58" s="7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57"/>
        <v>0</v>
      </c>
    </row>
    <row r="59" spans="1:95" x14ac:dyDescent="0.2">
      <c r="A59" s="12">
        <v>3</v>
      </c>
      <c r="B59" s="12">
        <v>1</v>
      </c>
      <c r="C59" s="12"/>
      <c r="D59" s="6" t="s">
        <v>125</v>
      </c>
      <c r="E59" s="3" t="s">
        <v>126</v>
      </c>
      <c r="F59" s="6">
        <f t="shared" si="41"/>
        <v>0</v>
      </c>
      <c r="G59" s="6">
        <f t="shared" si="42"/>
        <v>2</v>
      </c>
      <c r="H59" s="6">
        <f t="shared" si="43"/>
        <v>45</v>
      </c>
      <c r="I59" s="6">
        <f t="shared" si="44"/>
        <v>30</v>
      </c>
      <c r="J59" s="6">
        <f t="shared" si="45"/>
        <v>15</v>
      </c>
      <c r="K59" s="6">
        <f t="shared" si="46"/>
        <v>0</v>
      </c>
      <c r="L59" s="6">
        <f t="shared" si="47"/>
        <v>0</v>
      </c>
      <c r="M59" s="6">
        <f t="shared" si="48"/>
        <v>0</v>
      </c>
      <c r="N59" s="6">
        <f t="shared" si="49"/>
        <v>0</v>
      </c>
      <c r="O59" s="6">
        <f t="shared" si="50"/>
        <v>0</v>
      </c>
      <c r="P59" s="6">
        <f t="shared" si="51"/>
        <v>0</v>
      </c>
      <c r="Q59" s="7">
        <f t="shared" si="52"/>
        <v>2</v>
      </c>
      <c r="R59" s="7">
        <f t="shared" si="53"/>
        <v>0</v>
      </c>
      <c r="S59" s="7">
        <v>1.8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54"/>
        <v>0</v>
      </c>
      <c r="AM59" s="11"/>
      <c r="AN59" s="10"/>
      <c r="AO59" s="11"/>
      <c r="AP59" s="10"/>
      <c r="AQ59" s="11"/>
      <c r="AR59" s="10"/>
      <c r="AS59" s="7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55"/>
        <v>0</v>
      </c>
      <c r="BF59" s="11">
        <v>30</v>
      </c>
      <c r="BG59" s="10" t="s">
        <v>54</v>
      </c>
      <c r="BH59" s="11">
        <v>15</v>
      </c>
      <c r="BI59" s="10" t="s">
        <v>54</v>
      </c>
      <c r="BJ59" s="11"/>
      <c r="BK59" s="10"/>
      <c r="BL59" s="7">
        <v>2</v>
      </c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56"/>
        <v>2</v>
      </c>
      <c r="BY59" s="11"/>
      <c r="BZ59" s="10"/>
      <c r="CA59" s="11"/>
      <c r="CB59" s="10"/>
      <c r="CC59" s="11"/>
      <c r="CD59" s="10"/>
      <c r="CE59" s="7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57"/>
        <v>0</v>
      </c>
    </row>
    <row r="60" spans="1:95" x14ac:dyDescent="0.2">
      <c r="A60" s="12">
        <v>4</v>
      </c>
      <c r="B60" s="12">
        <v>1</v>
      </c>
      <c r="C60" s="12"/>
      <c r="D60" s="6" t="s">
        <v>127</v>
      </c>
      <c r="E60" s="3" t="s">
        <v>128</v>
      </c>
      <c r="F60" s="6">
        <f t="shared" si="41"/>
        <v>0</v>
      </c>
      <c r="G60" s="6">
        <f t="shared" si="42"/>
        <v>2</v>
      </c>
      <c r="H60" s="6">
        <f t="shared" si="43"/>
        <v>45</v>
      </c>
      <c r="I60" s="6">
        <f t="shared" si="44"/>
        <v>30</v>
      </c>
      <c r="J60" s="6">
        <f t="shared" si="45"/>
        <v>15</v>
      </c>
      <c r="K60" s="6">
        <f t="shared" si="46"/>
        <v>0</v>
      </c>
      <c r="L60" s="6">
        <f t="shared" si="47"/>
        <v>0</v>
      </c>
      <c r="M60" s="6">
        <f t="shared" si="48"/>
        <v>0</v>
      </c>
      <c r="N60" s="6">
        <f t="shared" si="49"/>
        <v>0</v>
      </c>
      <c r="O60" s="6">
        <f t="shared" si="50"/>
        <v>0</v>
      </c>
      <c r="P60" s="6">
        <f t="shared" si="51"/>
        <v>0</v>
      </c>
      <c r="Q60" s="7">
        <f t="shared" si="52"/>
        <v>2</v>
      </c>
      <c r="R60" s="7">
        <f t="shared" si="53"/>
        <v>0</v>
      </c>
      <c r="S60" s="7">
        <v>1.8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54"/>
        <v>0</v>
      </c>
      <c r="AM60" s="11"/>
      <c r="AN60" s="10"/>
      <c r="AO60" s="11"/>
      <c r="AP60" s="10"/>
      <c r="AQ60" s="11"/>
      <c r="AR60" s="10"/>
      <c r="AS60" s="7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55"/>
        <v>0</v>
      </c>
      <c r="BF60" s="11">
        <v>30</v>
      </c>
      <c r="BG60" s="10" t="s">
        <v>54</v>
      </c>
      <c r="BH60" s="11">
        <v>15</v>
      </c>
      <c r="BI60" s="10" t="s">
        <v>54</v>
      </c>
      <c r="BJ60" s="11"/>
      <c r="BK60" s="10"/>
      <c r="BL60" s="7">
        <v>2</v>
      </c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56"/>
        <v>2</v>
      </c>
      <c r="BY60" s="11"/>
      <c r="BZ60" s="10"/>
      <c r="CA60" s="11"/>
      <c r="CB60" s="10"/>
      <c r="CC60" s="11"/>
      <c r="CD60" s="10"/>
      <c r="CE60" s="7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57"/>
        <v>0</v>
      </c>
    </row>
    <row r="61" spans="1:95" x14ac:dyDescent="0.2">
      <c r="A61" s="12">
        <v>4</v>
      </c>
      <c r="B61" s="12">
        <v>1</v>
      </c>
      <c r="C61" s="12"/>
      <c r="D61" s="6" t="s">
        <v>129</v>
      </c>
      <c r="E61" s="3" t="s">
        <v>130</v>
      </c>
      <c r="F61" s="6">
        <f t="shared" si="41"/>
        <v>0</v>
      </c>
      <c r="G61" s="6">
        <f t="shared" si="42"/>
        <v>2</v>
      </c>
      <c r="H61" s="6">
        <f t="shared" si="43"/>
        <v>45</v>
      </c>
      <c r="I61" s="6">
        <f t="shared" si="44"/>
        <v>30</v>
      </c>
      <c r="J61" s="6">
        <f t="shared" si="45"/>
        <v>15</v>
      </c>
      <c r="K61" s="6">
        <f t="shared" si="46"/>
        <v>0</v>
      </c>
      <c r="L61" s="6">
        <f t="shared" si="47"/>
        <v>0</v>
      </c>
      <c r="M61" s="6">
        <f t="shared" si="48"/>
        <v>0</v>
      </c>
      <c r="N61" s="6">
        <f t="shared" si="49"/>
        <v>0</v>
      </c>
      <c r="O61" s="6">
        <f t="shared" si="50"/>
        <v>0</v>
      </c>
      <c r="P61" s="6">
        <f t="shared" si="51"/>
        <v>0</v>
      </c>
      <c r="Q61" s="7">
        <f t="shared" si="52"/>
        <v>2</v>
      </c>
      <c r="R61" s="7">
        <f t="shared" si="53"/>
        <v>0</v>
      </c>
      <c r="S61" s="7">
        <v>1.8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54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55"/>
        <v>0</v>
      </c>
      <c r="BF61" s="11">
        <v>30</v>
      </c>
      <c r="BG61" s="10" t="s">
        <v>54</v>
      </c>
      <c r="BH61" s="11">
        <v>15</v>
      </c>
      <c r="BI61" s="10" t="s">
        <v>54</v>
      </c>
      <c r="BJ61" s="11"/>
      <c r="BK61" s="10"/>
      <c r="BL61" s="7">
        <v>2</v>
      </c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56"/>
        <v>2</v>
      </c>
      <c r="BY61" s="11"/>
      <c r="BZ61" s="10"/>
      <c r="CA61" s="11"/>
      <c r="CB61" s="10"/>
      <c r="CC61" s="11"/>
      <c r="CD61" s="10"/>
      <c r="CE61" s="7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57"/>
        <v>0</v>
      </c>
    </row>
    <row r="62" spans="1:95" x14ac:dyDescent="0.2">
      <c r="A62" s="12">
        <v>5</v>
      </c>
      <c r="B62" s="12">
        <v>1</v>
      </c>
      <c r="C62" s="12"/>
      <c r="D62" s="6" t="s">
        <v>131</v>
      </c>
      <c r="E62" s="3" t="s">
        <v>132</v>
      </c>
      <c r="F62" s="6">
        <f t="shared" si="41"/>
        <v>0</v>
      </c>
      <c r="G62" s="6">
        <f t="shared" si="42"/>
        <v>2</v>
      </c>
      <c r="H62" s="6">
        <f t="shared" si="43"/>
        <v>45</v>
      </c>
      <c r="I62" s="6">
        <f t="shared" si="44"/>
        <v>30</v>
      </c>
      <c r="J62" s="6">
        <f t="shared" si="45"/>
        <v>0</v>
      </c>
      <c r="K62" s="6">
        <f t="shared" si="46"/>
        <v>0</v>
      </c>
      <c r="L62" s="6">
        <f t="shared" si="47"/>
        <v>15</v>
      </c>
      <c r="M62" s="6">
        <f t="shared" si="48"/>
        <v>0</v>
      </c>
      <c r="N62" s="6">
        <f t="shared" si="49"/>
        <v>0</v>
      </c>
      <c r="O62" s="6">
        <f t="shared" si="50"/>
        <v>0</v>
      </c>
      <c r="P62" s="6">
        <f t="shared" si="51"/>
        <v>0</v>
      </c>
      <c r="Q62" s="7">
        <f t="shared" si="52"/>
        <v>2</v>
      </c>
      <c r="R62" s="7">
        <f t="shared" si="53"/>
        <v>0.7</v>
      </c>
      <c r="S62" s="7">
        <v>1.8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54"/>
        <v>0</v>
      </c>
      <c r="AM62" s="11">
        <v>30</v>
      </c>
      <c r="AN62" s="10" t="s">
        <v>54</v>
      </c>
      <c r="AO62" s="11"/>
      <c r="AP62" s="10"/>
      <c r="AQ62" s="11"/>
      <c r="AR62" s="10"/>
      <c r="AS62" s="7">
        <v>1.3</v>
      </c>
      <c r="AT62" s="11">
        <v>15</v>
      </c>
      <c r="AU62" s="10" t="s">
        <v>54</v>
      </c>
      <c r="AV62" s="11"/>
      <c r="AW62" s="10"/>
      <c r="AX62" s="11"/>
      <c r="AY62" s="10"/>
      <c r="AZ62" s="11"/>
      <c r="BA62" s="10"/>
      <c r="BB62" s="11"/>
      <c r="BC62" s="10"/>
      <c r="BD62" s="7">
        <v>0.7</v>
      </c>
      <c r="BE62" s="7">
        <f t="shared" si="55"/>
        <v>2</v>
      </c>
      <c r="BF62" s="11"/>
      <c r="BG62" s="10"/>
      <c r="BH62" s="11"/>
      <c r="BI62" s="10"/>
      <c r="BJ62" s="11"/>
      <c r="BK62" s="10"/>
      <c r="BL62" s="7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56"/>
        <v>0</v>
      </c>
      <c r="BY62" s="11"/>
      <c r="BZ62" s="10"/>
      <c r="CA62" s="11"/>
      <c r="CB62" s="10"/>
      <c r="CC62" s="11"/>
      <c r="CD62" s="10"/>
      <c r="CE62" s="7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57"/>
        <v>0</v>
      </c>
    </row>
    <row r="63" spans="1:95" x14ac:dyDescent="0.2">
      <c r="A63" s="12">
        <v>5</v>
      </c>
      <c r="B63" s="12">
        <v>1</v>
      </c>
      <c r="C63" s="12"/>
      <c r="D63" s="6" t="s">
        <v>133</v>
      </c>
      <c r="E63" s="3" t="s">
        <v>134</v>
      </c>
      <c r="F63" s="6">
        <f t="shared" si="41"/>
        <v>0</v>
      </c>
      <c r="G63" s="6">
        <f t="shared" si="42"/>
        <v>2</v>
      </c>
      <c r="H63" s="6">
        <f t="shared" si="43"/>
        <v>45</v>
      </c>
      <c r="I63" s="6">
        <f t="shared" si="44"/>
        <v>30</v>
      </c>
      <c r="J63" s="6">
        <f t="shared" si="45"/>
        <v>0</v>
      </c>
      <c r="K63" s="6">
        <f t="shared" si="46"/>
        <v>0</v>
      </c>
      <c r="L63" s="6">
        <f t="shared" si="47"/>
        <v>15</v>
      </c>
      <c r="M63" s="6">
        <f t="shared" si="48"/>
        <v>0</v>
      </c>
      <c r="N63" s="6">
        <f t="shared" si="49"/>
        <v>0</v>
      </c>
      <c r="O63" s="6">
        <f t="shared" si="50"/>
        <v>0</v>
      </c>
      <c r="P63" s="6">
        <f t="shared" si="51"/>
        <v>0</v>
      </c>
      <c r="Q63" s="7">
        <f t="shared" si="52"/>
        <v>2</v>
      </c>
      <c r="R63" s="7">
        <f t="shared" si="53"/>
        <v>0.7</v>
      </c>
      <c r="S63" s="7">
        <v>1.8</v>
      </c>
      <c r="T63" s="11"/>
      <c r="U63" s="10"/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54"/>
        <v>0</v>
      </c>
      <c r="AM63" s="11">
        <v>30</v>
      </c>
      <c r="AN63" s="10" t="s">
        <v>54</v>
      </c>
      <c r="AO63" s="11"/>
      <c r="AP63" s="10"/>
      <c r="AQ63" s="11"/>
      <c r="AR63" s="10"/>
      <c r="AS63" s="7">
        <v>1.3</v>
      </c>
      <c r="AT63" s="11">
        <v>15</v>
      </c>
      <c r="AU63" s="10" t="s">
        <v>54</v>
      </c>
      <c r="AV63" s="11"/>
      <c r="AW63" s="10"/>
      <c r="AX63" s="11"/>
      <c r="AY63" s="10"/>
      <c r="AZ63" s="11"/>
      <c r="BA63" s="10"/>
      <c r="BB63" s="11"/>
      <c r="BC63" s="10"/>
      <c r="BD63" s="7">
        <v>0.7</v>
      </c>
      <c r="BE63" s="7">
        <f t="shared" si="55"/>
        <v>2</v>
      </c>
      <c r="BF63" s="11"/>
      <c r="BG63" s="10"/>
      <c r="BH63" s="11"/>
      <c r="BI63" s="10"/>
      <c r="BJ63" s="11"/>
      <c r="BK63" s="10"/>
      <c r="BL63" s="7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56"/>
        <v>0</v>
      </c>
      <c r="BY63" s="11"/>
      <c r="BZ63" s="10"/>
      <c r="CA63" s="11"/>
      <c r="CB63" s="10"/>
      <c r="CC63" s="11"/>
      <c r="CD63" s="10"/>
      <c r="CE63" s="7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57"/>
        <v>0</v>
      </c>
    </row>
    <row r="64" spans="1:95" x14ac:dyDescent="0.2">
      <c r="A64" s="12">
        <v>6</v>
      </c>
      <c r="B64" s="12">
        <v>1</v>
      </c>
      <c r="C64" s="12"/>
      <c r="D64" s="6" t="s">
        <v>135</v>
      </c>
      <c r="E64" s="3" t="s">
        <v>136</v>
      </c>
      <c r="F64" s="6">
        <f t="shared" si="41"/>
        <v>0</v>
      </c>
      <c r="G64" s="6">
        <f t="shared" si="42"/>
        <v>2</v>
      </c>
      <c r="H64" s="6">
        <f t="shared" si="43"/>
        <v>45</v>
      </c>
      <c r="I64" s="6">
        <f t="shared" si="44"/>
        <v>30</v>
      </c>
      <c r="J64" s="6">
        <f t="shared" si="45"/>
        <v>15</v>
      </c>
      <c r="K64" s="6">
        <f t="shared" si="46"/>
        <v>0</v>
      </c>
      <c r="L64" s="6">
        <f t="shared" si="47"/>
        <v>0</v>
      </c>
      <c r="M64" s="6">
        <f t="shared" si="48"/>
        <v>0</v>
      </c>
      <c r="N64" s="6">
        <f t="shared" si="49"/>
        <v>0</v>
      </c>
      <c r="O64" s="6">
        <f t="shared" si="50"/>
        <v>0</v>
      </c>
      <c r="P64" s="6">
        <f t="shared" si="51"/>
        <v>0</v>
      </c>
      <c r="Q64" s="7">
        <f t="shared" si="52"/>
        <v>2</v>
      </c>
      <c r="R64" s="7">
        <f t="shared" si="53"/>
        <v>0</v>
      </c>
      <c r="S64" s="7">
        <v>1.8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54"/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55"/>
        <v>0</v>
      </c>
      <c r="BF64" s="11">
        <v>30</v>
      </c>
      <c r="BG64" s="10" t="s">
        <v>54</v>
      </c>
      <c r="BH64" s="11">
        <v>15</v>
      </c>
      <c r="BI64" s="10" t="s">
        <v>54</v>
      </c>
      <c r="BJ64" s="11"/>
      <c r="BK64" s="10"/>
      <c r="BL64" s="7">
        <v>2</v>
      </c>
      <c r="BM64" s="11"/>
      <c r="BN64" s="10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56"/>
        <v>2</v>
      </c>
      <c r="BY64" s="11"/>
      <c r="BZ64" s="10"/>
      <c r="CA64" s="11"/>
      <c r="CB64" s="10"/>
      <c r="CC64" s="11"/>
      <c r="CD64" s="10"/>
      <c r="CE64" s="7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57"/>
        <v>0</v>
      </c>
    </row>
    <row r="65" spans="1:95" x14ac:dyDescent="0.2">
      <c r="A65" s="12">
        <v>6</v>
      </c>
      <c r="B65" s="12">
        <v>1</v>
      </c>
      <c r="C65" s="12"/>
      <c r="D65" s="6" t="s">
        <v>137</v>
      </c>
      <c r="E65" s="3" t="s">
        <v>138</v>
      </c>
      <c r="F65" s="6">
        <f t="shared" si="41"/>
        <v>0</v>
      </c>
      <c r="G65" s="6">
        <f t="shared" si="42"/>
        <v>2</v>
      </c>
      <c r="H65" s="6">
        <f t="shared" si="43"/>
        <v>45</v>
      </c>
      <c r="I65" s="6">
        <f t="shared" si="44"/>
        <v>30</v>
      </c>
      <c r="J65" s="6">
        <f t="shared" si="45"/>
        <v>15</v>
      </c>
      <c r="K65" s="6">
        <f t="shared" si="46"/>
        <v>0</v>
      </c>
      <c r="L65" s="6">
        <f t="shared" si="47"/>
        <v>0</v>
      </c>
      <c r="M65" s="6">
        <f t="shared" si="48"/>
        <v>0</v>
      </c>
      <c r="N65" s="6">
        <f t="shared" si="49"/>
        <v>0</v>
      </c>
      <c r="O65" s="6">
        <f t="shared" si="50"/>
        <v>0</v>
      </c>
      <c r="P65" s="6">
        <f t="shared" si="51"/>
        <v>0</v>
      </c>
      <c r="Q65" s="7">
        <f t="shared" si="52"/>
        <v>2</v>
      </c>
      <c r="R65" s="7">
        <f t="shared" si="53"/>
        <v>0</v>
      </c>
      <c r="S65" s="7">
        <v>1.8</v>
      </c>
      <c r="T65" s="11"/>
      <c r="U65" s="10"/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54"/>
        <v>0</v>
      </c>
      <c r="AM65" s="11"/>
      <c r="AN65" s="10"/>
      <c r="AO65" s="11"/>
      <c r="AP65" s="10"/>
      <c r="AQ65" s="11"/>
      <c r="AR65" s="10"/>
      <c r="AS65" s="7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55"/>
        <v>0</v>
      </c>
      <c r="BF65" s="11">
        <v>30</v>
      </c>
      <c r="BG65" s="10" t="s">
        <v>54</v>
      </c>
      <c r="BH65" s="11">
        <v>15</v>
      </c>
      <c r="BI65" s="10" t="s">
        <v>54</v>
      </c>
      <c r="BJ65" s="11"/>
      <c r="BK65" s="10"/>
      <c r="BL65" s="7">
        <v>2</v>
      </c>
      <c r="BM65" s="11"/>
      <c r="BN65" s="10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56"/>
        <v>2</v>
      </c>
      <c r="BY65" s="11"/>
      <c r="BZ65" s="10"/>
      <c r="CA65" s="11"/>
      <c r="CB65" s="10"/>
      <c r="CC65" s="11"/>
      <c r="CD65" s="10"/>
      <c r="CE65" s="7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57"/>
        <v>0</v>
      </c>
    </row>
    <row r="66" spans="1:95" x14ac:dyDescent="0.2">
      <c r="A66" s="12">
        <v>7</v>
      </c>
      <c r="B66" s="12">
        <v>1</v>
      </c>
      <c r="C66" s="12"/>
      <c r="D66" s="6" t="s">
        <v>139</v>
      </c>
      <c r="E66" s="3" t="s">
        <v>140</v>
      </c>
      <c r="F66" s="6">
        <f t="shared" si="41"/>
        <v>0</v>
      </c>
      <c r="G66" s="6">
        <f t="shared" si="42"/>
        <v>2</v>
      </c>
      <c r="H66" s="6">
        <f t="shared" si="43"/>
        <v>45</v>
      </c>
      <c r="I66" s="6">
        <f t="shared" si="44"/>
        <v>30</v>
      </c>
      <c r="J66" s="6">
        <f t="shared" si="45"/>
        <v>0</v>
      </c>
      <c r="K66" s="6">
        <f t="shared" si="46"/>
        <v>0</v>
      </c>
      <c r="L66" s="6">
        <f t="shared" si="47"/>
        <v>15</v>
      </c>
      <c r="M66" s="6">
        <f t="shared" si="48"/>
        <v>0</v>
      </c>
      <c r="N66" s="6">
        <f t="shared" si="49"/>
        <v>0</v>
      </c>
      <c r="O66" s="6">
        <f t="shared" si="50"/>
        <v>0</v>
      </c>
      <c r="P66" s="6">
        <f t="shared" si="51"/>
        <v>0</v>
      </c>
      <c r="Q66" s="7">
        <f t="shared" si="52"/>
        <v>2</v>
      </c>
      <c r="R66" s="7">
        <f t="shared" si="53"/>
        <v>0.7</v>
      </c>
      <c r="S66" s="7">
        <v>1.8</v>
      </c>
      <c r="T66" s="11"/>
      <c r="U66" s="10"/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54"/>
        <v>0</v>
      </c>
      <c r="AM66" s="11">
        <v>30</v>
      </c>
      <c r="AN66" s="10" t="s">
        <v>54</v>
      </c>
      <c r="AO66" s="11"/>
      <c r="AP66" s="10"/>
      <c r="AQ66" s="11"/>
      <c r="AR66" s="10"/>
      <c r="AS66" s="7">
        <v>1.3</v>
      </c>
      <c r="AT66" s="11">
        <v>15</v>
      </c>
      <c r="AU66" s="10" t="s">
        <v>54</v>
      </c>
      <c r="AV66" s="11"/>
      <c r="AW66" s="10"/>
      <c r="AX66" s="11"/>
      <c r="AY66" s="10"/>
      <c r="AZ66" s="11"/>
      <c r="BA66" s="10"/>
      <c r="BB66" s="11"/>
      <c r="BC66" s="10"/>
      <c r="BD66" s="7">
        <v>0.7</v>
      </c>
      <c r="BE66" s="7">
        <f t="shared" si="55"/>
        <v>2</v>
      </c>
      <c r="BF66" s="11"/>
      <c r="BG66" s="10"/>
      <c r="BH66" s="11"/>
      <c r="BI66" s="10"/>
      <c r="BJ66" s="11"/>
      <c r="BK66" s="10"/>
      <c r="BL66" s="7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56"/>
        <v>0</v>
      </c>
      <c r="BY66" s="11"/>
      <c r="BZ66" s="10"/>
      <c r="CA66" s="11"/>
      <c r="CB66" s="10"/>
      <c r="CC66" s="11"/>
      <c r="CD66" s="10"/>
      <c r="CE66" s="7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57"/>
        <v>0</v>
      </c>
    </row>
    <row r="67" spans="1:95" x14ac:dyDescent="0.2">
      <c r="A67" s="12">
        <v>7</v>
      </c>
      <c r="B67" s="12">
        <v>1</v>
      </c>
      <c r="C67" s="12"/>
      <c r="D67" s="6" t="s">
        <v>141</v>
      </c>
      <c r="E67" s="3" t="s">
        <v>142</v>
      </c>
      <c r="F67" s="6">
        <f t="shared" si="41"/>
        <v>0</v>
      </c>
      <c r="G67" s="6">
        <f t="shared" si="42"/>
        <v>2</v>
      </c>
      <c r="H67" s="6">
        <f t="shared" si="43"/>
        <v>45</v>
      </c>
      <c r="I67" s="6">
        <f t="shared" si="44"/>
        <v>30</v>
      </c>
      <c r="J67" s="6">
        <f t="shared" si="45"/>
        <v>0</v>
      </c>
      <c r="K67" s="6">
        <f t="shared" si="46"/>
        <v>0</v>
      </c>
      <c r="L67" s="6">
        <f t="shared" si="47"/>
        <v>15</v>
      </c>
      <c r="M67" s="6">
        <f t="shared" si="48"/>
        <v>0</v>
      </c>
      <c r="N67" s="6">
        <f t="shared" si="49"/>
        <v>0</v>
      </c>
      <c r="O67" s="6">
        <f t="shared" si="50"/>
        <v>0</v>
      </c>
      <c r="P67" s="6">
        <f t="shared" si="51"/>
        <v>0</v>
      </c>
      <c r="Q67" s="7">
        <f t="shared" si="52"/>
        <v>2</v>
      </c>
      <c r="R67" s="7">
        <f t="shared" si="53"/>
        <v>0.7</v>
      </c>
      <c r="S67" s="7">
        <v>1.8</v>
      </c>
      <c r="T67" s="11"/>
      <c r="U67" s="10"/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54"/>
        <v>0</v>
      </c>
      <c r="AM67" s="11">
        <v>30</v>
      </c>
      <c r="AN67" s="10" t="s">
        <v>54</v>
      </c>
      <c r="AO67" s="11"/>
      <c r="AP67" s="10"/>
      <c r="AQ67" s="11"/>
      <c r="AR67" s="10"/>
      <c r="AS67" s="7">
        <v>1.3</v>
      </c>
      <c r="AT67" s="11">
        <v>15</v>
      </c>
      <c r="AU67" s="10" t="s">
        <v>54</v>
      </c>
      <c r="AV67" s="11"/>
      <c r="AW67" s="10"/>
      <c r="AX67" s="11"/>
      <c r="AY67" s="10"/>
      <c r="AZ67" s="11"/>
      <c r="BA67" s="10"/>
      <c r="BB67" s="11"/>
      <c r="BC67" s="10"/>
      <c r="BD67" s="7">
        <v>0.7</v>
      </c>
      <c r="BE67" s="7">
        <f t="shared" si="55"/>
        <v>2</v>
      </c>
      <c r="BF67" s="11"/>
      <c r="BG67" s="10"/>
      <c r="BH67" s="11"/>
      <c r="BI67" s="10"/>
      <c r="BJ67" s="11"/>
      <c r="BK67" s="10"/>
      <c r="BL67" s="7"/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56"/>
        <v>0</v>
      </c>
      <c r="BY67" s="11"/>
      <c r="BZ67" s="10"/>
      <c r="CA67" s="11"/>
      <c r="CB67" s="10"/>
      <c r="CC67" s="11"/>
      <c r="CD67" s="10"/>
      <c r="CE67" s="7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57"/>
        <v>0</v>
      </c>
    </row>
    <row r="68" spans="1:95" ht="20.100000000000001" customHeight="1" x14ac:dyDescent="0.2">
      <c r="A68" s="13" t="s">
        <v>143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3"/>
      <c r="CQ68" s="14"/>
    </row>
    <row r="69" spans="1:95" x14ac:dyDescent="0.2">
      <c r="A69" s="6"/>
      <c r="B69" s="6"/>
      <c r="C69" s="6"/>
      <c r="D69" s="6" t="s">
        <v>144</v>
      </c>
      <c r="E69" s="3" t="s">
        <v>145</v>
      </c>
      <c r="F69" s="6">
        <f>COUNTIF(T69:CO69,"e")</f>
        <v>0</v>
      </c>
      <c r="G69" s="6">
        <f>COUNTIF(T69:CO69,"z")</f>
        <v>1</v>
      </c>
      <c r="H69" s="6">
        <f>SUM(I69:P69)</f>
        <v>4</v>
      </c>
      <c r="I69" s="6">
        <f>T69+AM69+BF69+BY69</f>
        <v>0</v>
      </c>
      <c r="J69" s="6">
        <f>V69+AO69+BH69+CA69</f>
        <v>0</v>
      </c>
      <c r="K69" s="6">
        <f>X69+AQ69+BJ69+CC69</f>
        <v>0</v>
      </c>
      <c r="L69" s="6">
        <f>AA69+AT69+BM69+CF69</f>
        <v>0</v>
      </c>
      <c r="M69" s="6">
        <f>AC69+AV69+BO69+CH69</f>
        <v>0</v>
      </c>
      <c r="N69" s="6">
        <f>AE69+AX69+BQ69+CJ69</f>
        <v>0</v>
      </c>
      <c r="O69" s="6">
        <f>AG69+AZ69+BS69+CL69</f>
        <v>0</v>
      </c>
      <c r="P69" s="6">
        <f>AI69+BB69+BU69+CN69</f>
        <v>4</v>
      </c>
      <c r="Q69" s="7">
        <f>AL69+BE69+BX69+CQ69</f>
        <v>4</v>
      </c>
      <c r="R69" s="7">
        <f>AK69+BD69+BW69+CP69</f>
        <v>4</v>
      </c>
      <c r="S69" s="7">
        <v>4</v>
      </c>
      <c r="T69" s="11"/>
      <c r="U69" s="10"/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>Z69+AK69</f>
        <v>0</v>
      </c>
      <c r="AM69" s="11"/>
      <c r="AN69" s="10"/>
      <c r="AO69" s="11"/>
      <c r="AP69" s="10"/>
      <c r="AQ69" s="11"/>
      <c r="AR69" s="10"/>
      <c r="AS69" s="7"/>
      <c r="AT69" s="11"/>
      <c r="AU69" s="10"/>
      <c r="AV69" s="11"/>
      <c r="AW69" s="10"/>
      <c r="AX69" s="11"/>
      <c r="AY69" s="10"/>
      <c r="AZ69" s="11"/>
      <c r="BA69" s="10"/>
      <c r="BB69" s="11">
        <v>4</v>
      </c>
      <c r="BC69" s="10" t="s">
        <v>54</v>
      </c>
      <c r="BD69" s="7">
        <v>4</v>
      </c>
      <c r="BE69" s="7">
        <f>AS69+BD69</f>
        <v>4</v>
      </c>
      <c r="BF69" s="11"/>
      <c r="BG69" s="10"/>
      <c r="BH69" s="11"/>
      <c r="BI69" s="10"/>
      <c r="BJ69" s="11"/>
      <c r="BK69" s="10"/>
      <c r="BL69" s="7"/>
      <c r="BM69" s="11"/>
      <c r="BN69" s="10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>BL69+BW69</f>
        <v>0</v>
      </c>
      <c r="BY69" s="11"/>
      <c r="BZ69" s="10"/>
      <c r="CA69" s="11"/>
      <c r="CB69" s="10"/>
      <c r="CC69" s="11"/>
      <c r="CD69" s="10"/>
      <c r="CE69" s="7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>CE69+CP69</f>
        <v>0</v>
      </c>
    </row>
    <row r="70" spans="1:95" ht="15.95" customHeight="1" x14ac:dyDescent="0.2">
      <c r="A70" s="6"/>
      <c r="B70" s="6"/>
      <c r="C70" s="6"/>
      <c r="D70" s="6"/>
      <c r="E70" s="6" t="s">
        <v>66</v>
      </c>
      <c r="F70" s="6">
        <f t="shared" ref="F70:AK70" si="58">SUM(F69:F69)</f>
        <v>0</v>
      </c>
      <c r="G70" s="6">
        <f t="shared" si="58"/>
        <v>1</v>
      </c>
      <c r="H70" s="6">
        <f t="shared" si="58"/>
        <v>4</v>
      </c>
      <c r="I70" s="6">
        <f t="shared" si="58"/>
        <v>0</v>
      </c>
      <c r="J70" s="6">
        <f t="shared" si="58"/>
        <v>0</v>
      </c>
      <c r="K70" s="6">
        <f t="shared" si="58"/>
        <v>0</v>
      </c>
      <c r="L70" s="6">
        <f t="shared" si="58"/>
        <v>0</v>
      </c>
      <c r="M70" s="6">
        <f t="shared" si="58"/>
        <v>0</v>
      </c>
      <c r="N70" s="6">
        <f t="shared" si="58"/>
        <v>0</v>
      </c>
      <c r="O70" s="6">
        <f t="shared" si="58"/>
        <v>0</v>
      </c>
      <c r="P70" s="6">
        <f t="shared" si="58"/>
        <v>4</v>
      </c>
      <c r="Q70" s="7">
        <f t="shared" si="58"/>
        <v>4</v>
      </c>
      <c r="R70" s="7">
        <f t="shared" si="58"/>
        <v>4</v>
      </c>
      <c r="S70" s="7">
        <f t="shared" si="58"/>
        <v>4</v>
      </c>
      <c r="T70" s="11">
        <f t="shared" si="58"/>
        <v>0</v>
      </c>
      <c r="U70" s="10">
        <f t="shared" si="58"/>
        <v>0</v>
      </c>
      <c r="V70" s="11">
        <f t="shared" si="58"/>
        <v>0</v>
      </c>
      <c r="W70" s="10">
        <f t="shared" si="58"/>
        <v>0</v>
      </c>
      <c r="X70" s="11">
        <f t="shared" si="58"/>
        <v>0</v>
      </c>
      <c r="Y70" s="10">
        <f t="shared" si="58"/>
        <v>0</v>
      </c>
      <c r="Z70" s="7">
        <f t="shared" si="58"/>
        <v>0</v>
      </c>
      <c r="AA70" s="11">
        <f t="shared" si="58"/>
        <v>0</v>
      </c>
      <c r="AB70" s="10">
        <f t="shared" si="58"/>
        <v>0</v>
      </c>
      <c r="AC70" s="11">
        <f t="shared" si="58"/>
        <v>0</v>
      </c>
      <c r="AD70" s="10">
        <f t="shared" si="58"/>
        <v>0</v>
      </c>
      <c r="AE70" s="11">
        <f t="shared" si="58"/>
        <v>0</v>
      </c>
      <c r="AF70" s="10">
        <f t="shared" si="58"/>
        <v>0</v>
      </c>
      <c r="AG70" s="11">
        <f t="shared" si="58"/>
        <v>0</v>
      </c>
      <c r="AH70" s="10">
        <f t="shared" si="58"/>
        <v>0</v>
      </c>
      <c r="AI70" s="11">
        <f t="shared" si="58"/>
        <v>0</v>
      </c>
      <c r="AJ70" s="10">
        <f t="shared" si="58"/>
        <v>0</v>
      </c>
      <c r="AK70" s="7">
        <f t="shared" si="58"/>
        <v>0</v>
      </c>
      <c r="AL70" s="7">
        <f t="shared" ref="AL70:BQ70" si="59">SUM(AL69:AL69)</f>
        <v>0</v>
      </c>
      <c r="AM70" s="11">
        <f t="shared" si="59"/>
        <v>0</v>
      </c>
      <c r="AN70" s="10">
        <f t="shared" si="59"/>
        <v>0</v>
      </c>
      <c r="AO70" s="11">
        <f t="shared" si="59"/>
        <v>0</v>
      </c>
      <c r="AP70" s="10">
        <f t="shared" si="59"/>
        <v>0</v>
      </c>
      <c r="AQ70" s="11">
        <f t="shared" si="59"/>
        <v>0</v>
      </c>
      <c r="AR70" s="10">
        <f t="shared" si="59"/>
        <v>0</v>
      </c>
      <c r="AS70" s="7">
        <f t="shared" si="59"/>
        <v>0</v>
      </c>
      <c r="AT70" s="11">
        <f t="shared" si="59"/>
        <v>0</v>
      </c>
      <c r="AU70" s="10">
        <f t="shared" si="59"/>
        <v>0</v>
      </c>
      <c r="AV70" s="11">
        <f t="shared" si="59"/>
        <v>0</v>
      </c>
      <c r="AW70" s="10">
        <f t="shared" si="59"/>
        <v>0</v>
      </c>
      <c r="AX70" s="11">
        <f t="shared" si="59"/>
        <v>0</v>
      </c>
      <c r="AY70" s="10">
        <f t="shared" si="59"/>
        <v>0</v>
      </c>
      <c r="AZ70" s="11">
        <f t="shared" si="59"/>
        <v>0</v>
      </c>
      <c r="BA70" s="10">
        <f t="shared" si="59"/>
        <v>0</v>
      </c>
      <c r="BB70" s="11">
        <f t="shared" si="59"/>
        <v>4</v>
      </c>
      <c r="BC70" s="10">
        <f t="shared" si="59"/>
        <v>0</v>
      </c>
      <c r="BD70" s="7">
        <f t="shared" si="59"/>
        <v>4</v>
      </c>
      <c r="BE70" s="7">
        <f t="shared" si="59"/>
        <v>4</v>
      </c>
      <c r="BF70" s="11">
        <f t="shared" si="59"/>
        <v>0</v>
      </c>
      <c r="BG70" s="10">
        <f t="shared" si="59"/>
        <v>0</v>
      </c>
      <c r="BH70" s="11">
        <f t="shared" si="59"/>
        <v>0</v>
      </c>
      <c r="BI70" s="10">
        <f t="shared" si="59"/>
        <v>0</v>
      </c>
      <c r="BJ70" s="11">
        <f t="shared" si="59"/>
        <v>0</v>
      </c>
      <c r="BK70" s="10">
        <f t="shared" si="59"/>
        <v>0</v>
      </c>
      <c r="BL70" s="7">
        <f t="shared" si="59"/>
        <v>0</v>
      </c>
      <c r="BM70" s="11">
        <f t="shared" si="59"/>
        <v>0</v>
      </c>
      <c r="BN70" s="10">
        <f t="shared" si="59"/>
        <v>0</v>
      </c>
      <c r="BO70" s="11">
        <f t="shared" si="59"/>
        <v>0</v>
      </c>
      <c r="BP70" s="10">
        <f t="shared" si="59"/>
        <v>0</v>
      </c>
      <c r="BQ70" s="11">
        <f t="shared" si="59"/>
        <v>0</v>
      </c>
      <c r="BR70" s="10">
        <f t="shared" ref="BR70:CQ70" si="60">SUM(BR69:BR69)</f>
        <v>0</v>
      </c>
      <c r="BS70" s="11">
        <f t="shared" si="60"/>
        <v>0</v>
      </c>
      <c r="BT70" s="10">
        <f t="shared" si="60"/>
        <v>0</v>
      </c>
      <c r="BU70" s="11">
        <f t="shared" si="60"/>
        <v>0</v>
      </c>
      <c r="BV70" s="10">
        <f t="shared" si="60"/>
        <v>0</v>
      </c>
      <c r="BW70" s="7">
        <f t="shared" si="60"/>
        <v>0</v>
      </c>
      <c r="BX70" s="7">
        <f t="shared" si="60"/>
        <v>0</v>
      </c>
      <c r="BY70" s="11">
        <f t="shared" si="60"/>
        <v>0</v>
      </c>
      <c r="BZ70" s="10">
        <f t="shared" si="60"/>
        <v>0</v>
      </c>
      <c r="CA70" s="11">
        <f t="shared" si="60"/>
        <v>0</v>
      </c>
      <c r="CB70" s="10">
        <f t="shared" si="60"/>
        <v>0</v>
      </c>
      <c r="CC70" s="11">
        <f t="shared" si="60"/>
        <v>0</v>
      </c>
      <c r="CD70" s="10">
        <f t="shared" si="60"/>
        <v>0</v>
      </c>
      <c r="CE70" s="7">
        <f t="shared" si="60"/>
        <v>0</v>
      </c>
      <c r="CF70" s="11">
        <f t="shared" si="60"/>
        <v>0</v>
      </c>
      <c r="CG70" s="10">
        <f t="shared" si="60"/>
        <v>0</v>
      </c>
      <c r="CH70" s="11">
        <f t="shared" si="60"/>
        <v>0</v>
      </c>
      <c r="CI70" s="10">
        <f t="shared" si="60"/>
        <v>0</v>
      </c>
      <c r="CJ70" s="11">
        <f t="shared" si="60"/>
        <v>0</v>
      </c>
      <c r="CK70" s="10">
        <f t="shared" si="60"/>
        <v>0</v>
      </c>
      <c r="CL70" s="11">
        <f t="shared" si="60"/>
        <v>0</v>
      </c>
      <c r="CM70" s="10">
        <f t="shared" si="60"/>
        <v>0</v>
      </c>
      <c r="CN70" s="11">
        <f t="shared" si="60"/>
        <v>0</v>
      </c>
      <c r="CO70" s="10">
        <f t="shared" si="60"/>
        <v>0</v>
      </c>
      <c r="CP70" s="7">
        <f t="shared" si="60"/>
        <v>0</v>
      </c>
      <c r="CQ70" s="7">
        <f t="shared" si="60"/>
        <v>0</v>
      </c>
    </row>
    <row r="71" spans="1:95" ht="20.100000000000001" customHeight="1" x14ac:dyDescent="0.2">
      <c r="A71" s="6"/>
      <c r="B71" s="6"/>
      <c r="C71" s="6"/>
      <c r="D71" s="6"/>
      <c r="E71" s="8" t="s">
        <v>146</v>
      </c>
      <c r="F71" s="6">
        <f>F23+F27+F52+F70</f>
        <v>8</v>
      </c>
      <c r="G71" s="6">
        <f>G23+G27+G52+G70</f>
        <v>46</v>
      </c>
      <c r="H71" s="6">
        <f t="shared" ref="H71:P71" si="61">H23+H27+H52</f>
        <v>1097</v>
      </c>
      <c r="I71" s="6">
        <f t="shared" si="61"/>
        <v>632</v>
      </c>
      <c r="J71" s="6">
        <f t="shared" si="61"/>
        <v>180</v>
      </c>
      <c r="K71" s="6">
        <f t="shared" si="61"/>
        <v>30</v>
      </c>
      <c r="L71" s="6">
        <f t="shared" si="61"/>
        <v>165</v>
      </c>
      <c r="M71" s="6">
        <f t="shared" si="61"/>
        <v>30</v>
      </c>
      <c r="N71" s="6">
        <f t="shared" si="61"/>
        <v>60</v>
      </c>
      <c r="O71" s="6">
        <f t="shared" si="61"/>
        <v>0</v>
      </c>
      <c r="P71" s="6">
        <f t="shared" si="61"/>
        <v>0</v>
      </c>
      <c r="Q71" s="7">
        <f>Q23+Q27+Q52+Q70</f>
        <v>90</v>
      </c>
      <c r="R71" s="7">
        <f>R23+R27+R52+R70</f>
        <v>41.400000000000006</v>
      </c>
      <c r="S71" s="7">
        <f>S23+S27+S52+S70</f>
        <v>48.2</v>
      </c>
      <c r="T71" s="11">
        <f t="shared" ref="T71:Y71" si="62">T23+T27+T52</f>
        <v>305</v>
      </c>
      <c r="U71" s="10">
        <f t="shared" si="62"/>
        <v>0</v>
      </c>
      <c r="V71" s="11">
        <f t="shared" si="62"/>
        <v>120</v>
      </c>
      <c r="W71" s="10">
        <f t="shared" si="62"/>
        <v>0</v>
      </c>
      <c r="X71" s="11">
        <f t="shared" si="62"/>
        <v>0</v>
      </c>
      <c r="Y71" s="10">
        <f t="shared" si="62"/>
        <v>0</v>
      </c>
      <c r="Z71" s="7">
        <f>Z23+Z27+Z52+Z70</f>
        <v>26</v>
      </c>
      <c r="AA71" s="11">
        <f t="shared" ref="AA71:AJ71" si="63">AA23+AA27+AA52</f>
        <v>30</v>
      </c>
      <c r="AB71" s="10">
        <f t="shared" si="63"/>
        <v>0</v>
      </c>
      <c r="AC71" s="11">
        <f t="shared" si="63"/>
        <v>0</v>
      </c>
      <c r="AD71" s="10">
        <f t="shared" si="63"/>
        <v>0</v>
      </c>
      <c r="AE71" s="11">
        <f t="shared" si="63"/>
        <v>30</v>
      </c>
      <c r="AF71" s="10">
        <f t="shared" si="63"/>
        <v>0</v>
      </c>
      <c r="AG71" s="11">
        <f t="shared" si="63"/>
        <v>0</v>
      </c>
      <c r="AH71" s="10">
        <f t="shared" si="63"/>
        <v>0</v>
      </c>
      <c r="AI71" s="11">
        <f t="shared" si="63"/>
        <v>0</v>
      </c>
      <c r="AJ71" s="10">
        <f t="shared" si="63"/>
        <v>0</v>
      </c>
      <c r="AK71" s="7">
        <f>AK23+AK27+AK52+AK70</f>
        <v>4</v>
      </c>
      <c r="AL71" s="7">
        <f>AL23+AL27+AL52+AL70</f>
        <v>30</v>
      </c>
      <c r="AM71" s="11">
        <f t="shared" ref="AM71:AR71" si="64">AM23+AM27+AM52</f>
        <v>222</v>
      </c>
      <c r="AN71" s="10">
        <f t="shared" si="64"/>
        <v>0</v>
      </c>
      <c r="AO71" s="11">
        <f t="shared" si="64"/>
        <v>0</v>
      </c>
      <c r="AP71" s="10">
        <f t="shared" si="64"/>
        <v>0</v>
      </c>
      <c r="AQ71" s="11">
        <f t="shared" si="64"/>
        <v>0</v>
      </c>
      <c r="AR71" s="10">
        <f t="shared" si="64"/>
        <v>0</v>
      </c>
      <c r="AS71" s="7">
        <f>AS23+AS27+AS52+AS70</f>
        <v>12.600000000000001</v>
      </c>
      <c r="AT71" s="11">
        <f t="shared" ref="AT71:BC71" si="65">AT23+AT27+AT52</f>
        <v>135</v>
      </c>
      <c r="AU71" s="10">
        <f t="shared" si="65"/>
        <v>0</v>
      </c>
      <c r="AV71" s="11">
        <f t="shared" si="65"/>
        <v>30</v>
      </c>
      <c r="AW71" s="10">
        <f t="shared" si="65"/>
        <v>0</v>
      </c>
      <c r="AX71" s="11">
        <f t="shared" si="65"/>
        <v>30</v>
      </c>
      <c r="AY71" s="10">
        <f t="shared" si="65"/>
        <v>0</v>
      </c>
      <c r="AZ71" s="11">
        <f t="shared" si="65"/>
        <v>0</v>
      </c>
      <c r="BA71" s="10">
        <f t="shared" si="65"/>
        <v>0</v>
      </c>
      <c r="BB71" s="11">
        <f t="shared" si="65"/>
        <v>0</v>
      </c>
      <c r="BC71" s="10">
        <f t="shared" si="65"/>
        <v>0</v>
      </c>
      <c r="BD71" s="7">
        <f>BD23+BD27+BD52+BD70</f>
        <v>17.399999999999999</v>
      </c>
      <c r="BE71" s="7">
        <f>BE23+BE27+BE52+BE70</f>
        <v>30</v>
      </c>
      <c r="BF71" s="11">
        <f t="shared" ref="BF71:BK71" si="66">BF23+BF27+BF52</f>
        <v>105</v>
      </c>
      <c r="BG71" s="10">
        <f t="shared" si="66"/>
        <v>0</v>
      </c>
      <c r="BH71" s="11">
        <f t="shared" si="66"/>
        <v>60</v>
      </c>
      <c r="BI71" s="10">
        <f t="shared" si="66"/>
        <v>0</v>
      </c>
      <c r="BJ71" s="11">
        <f t="shared" si="66"/>
        <v>30</v>
      </c>
      <c r="BK71" s="10">
        <f t="shared" si="66"/>
        <v>0</v>
      </c>
      <c r="BL71" s="7">
        <f>BL23+BL27+BL52+BL70</f>
        <v>10</v>
      </c>
      <c r="BM71" s="11">
        <f t="shared" ref="BM71:BV71" si="67">BM23+BM27+BM52</f>
        <v>0</v>
      </c>
      <c r="BN71" s="10">
        <f t="shared" si="67"/>
        <v>0</v>
      </c>
      <c r="BO71" s="11">
        <f t="shared" si="67"/>
        <v>0</v>
      </c>
      <c r="BP71" s="10">
        <f t="shared" si="67"/>
        <v>0</v>
      </c>
      <c r="BQ71" s="11">
        <f t="shared" si="67"/>
        <v>0</v>
      </c>
      <c r="BR71" s="10">
        <f t="shared" si="67"/>
        <v>0</v>
      </c>
      <c r="BS71" s="11">
        <f t="shared" si="67"/>
        <v>0</v>
      </c>
      <c r="BT71" s="10">
        <f t="shared" si="67"/>
        <v>0</v>
      </c>
      <c r="BU71" s="11">
        <f t="shared" si="67"/>
        <v>0</v>
      </c>
      <c r="BV71" s="10">
        <f t="shared" si="67"/>
        <v>0</v>
      </c>
      <c r="BW71" s="7">
        <f>BW23+BW27+BW52+BW70</f>
        <v>20</v>
      </c>
      <c r="BX71" s="7">
        <f>BX23+BX27+BX52+BX70</f>
        <v>30</v>
      </c>
      <c r="BY71" s="11">
        <f t="shared" ref="BY71:CD71" si="68">BY23+BY27+BY52</f>
        <v>0</v>
      </c>
      <c r="BZ71" s="10">
        <f t="shared" si="68"/>
        <v>0</v>
      </c>
      <c r="CA71" s="11">
        <f t="shared" si="68"/>
        <v>0</v>
      </c>
      <c r="CB71" s="10">
        <f t="shared" si="68"/>
        <v>0</v>
      </c>
      <c r="CC71" s="11">
        <f t="shared" si="68"/>
        <v>0</v>
      </c>
      <c r="CD71" s="10">
        <f t="shared" si="68"/>
        <v>0</v>
      </c>
      <c r="CE71" s="7">
        <f>CE23+CE27+CE52+CE70</f>
        <v>0</v>
      </c>
      <c r="CF71" s="11">
        <f t="shared" ref="CF71:CO71" si="69">CF23+CF27+CF52</f>
        <v>0</v>
      </c>
      <c r="CG71" s="10">
        <f t="shared" si="69"/>
        <v>0</v>
      </c>
      <c r="CH71" s="11">
        <f t="shared" si="69"/>
        <v>0</v>
      </c>
      <c r="CI71" s="10">
        <f t="shared" si="69"/>
        <v>0</v>
      </c>
      <c r="CJ71" s="11">
        <f t="shared" si="69"/>
        <v>0</v>
      </c>
      <c r="CK71" s="10">
        <f t="shared" si="69"/>
        <v>0</v>
      </c>
      <c r="CL71" s="11">
        <f t="shared" si="69"/>
        <v>0</v>
      </c>
      <c r="CM71" s="10">
        <f t="shared" si="69"/>
        <v>0</v>
      </c>
      <c r="CN71" s="11">
        <f t="shared" si="69"/>
        <v>0</v>
      </c>
      <c r="CO71" s="10">
        <f t="shared" si="69"/>
        <v>0</v>
      </c>
      <c r="CP71" s="7">
        <f>CP23+CP27+CP52+CP70</f>
        <v>0</v>
      </c>
      <c r="CQ71" s="7">
        <f>CQ23+CQ27+CQ52+CQ70</f>
        <v>0</v>
      </c>
    </row>
    <row r="73" spans="1:95" x14ac:dyDescent="0.2">
      <c r="D73" s="3" t="s">
        <v>22</v>
      </c>
      <c r="E73" s="3" t="s">
        <v>147</v>
      </c>
    </row>
    <row r="74" spans="1:95" x14ac:dyDescent="0.2">
      <c r="D74" s="3" t="s">
        <v>26</v>
      </c>
      <c r="E74" s="3" t="s">
        <v>148</v>
      </c>
    </row>
    <row r="75" spans="1:95" x14ac:dyDescent="0.2">
      <c r="D75" s="15" t="s">
        <v>32</v>
      </c>
      <c r="E75" s="15"/>
    </row>
    <row r="76" spans="1:95" x14ac:dyDescent="0.2">
      <c r="D76" s="3" t="s">
        <v>34</v>
      </c>
      <c r="E76" s="3" t="s">
        <v>149</v>
      </c>
    </row>
    <row r="77" spans="1:95" x14ac:dyDescent="0.2">
      <c r="D77" s="3" t="s">
        <v>35</v>
      </c>
      <c r="E77" s="3" t="s">
        <v>150</v>
      </c>
    </row>
    <row r="78" spans="1:95" x14ac:dyDescent="0.2">
      <c r="D78" s="3" t="s">
        <v>36</v>
      </c>
      <c r="E78" s="3" t="s">
        <v>151</v>
      </c>
    </row>
    <row r="79" spans="1:95" x14ac:dyDescent="0.2">
      <c r="D79" s="15" t="s">
        <v>33</v>
      </c>
      <c r="E79" s="15"/>
      <c r="M79" s="9"/>
      <c r="U79" s="9"/>
      <c r="AC79" s="9"/>
    </row>
    <row r="80" spans="1:95" x14ac:dyDescent="0.2">
      <c r="D80" s="3" t="s">
        <v>37</v>
      </c>
      <c r="E80" s="3" t="s">
        <v>152</v>
      </c>
    </row>
    <row r="81" spans="4:5" x14ac:dyDescent="0.2">
      <c r="D81" s="3" t="s">
        <v>38</v>
      </c>
      <c r="E81" s="3" t="s">
        <v>153</v>
      </c>
    </row>
    <row r="82" spans="4:5" x14ac:dyDescent="0.2">
      <c r="D82" s="3" t="s">
        <v>39</v>
      </c>
      <c r="E82" s="3" t="s">
        <v>154</v>
      </c>
    </row>
    <row r="83" spans="4:5" x14ac:dyDescent="0.2">
      <c r="D83" s="3" t="s">
        <v>40</v>
      </c>
      <c r="E83" s="3" t="s">
        <v>155</v>
      </c>
    </row>
    <row r="84" spans="4:5" x14ac:dyDescent="0.2">
      <c r="D84" s="3" t="s">
        <v>41</v>
      </c>
      <c r="E84" s="3" t="s">
        <v>156</v>
      </c>
    </row>
  </sheetData>
  <mergeCells count="101"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AT15:AU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BE14:BE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BJ15:BK15"/>
    <mergeCell ref="BL14:BL15"/>
    <mergeCell ref="BM14:BV14"/>
    <mergeCell ref="BM15:BN15"/>
    <mergeCell ref="BO15:BP15"/>
    <mergeCell ref="AV15:AW15"/>
    <mergeCell ref="AX15:AY15"/>
    <mergeCell ref="AZ15:BA15"/>
    <mergeCell ref="BB15:BC15"/>
    <mergeCell ref="BD14:BD15"/>
    <mergeCell ref="BY13:CQ13"/>
    <mergeCell ref="BY14:CD14"/>
    <mergeCell ref="BY15:BZ15"/>
    <mergeCell ref="CA15:CB15"/>
    <mergeCell ref="CC15:CD15"/>
    <mergeCell ref="BF12:CQ12"/>
    <mergeCell ref="BF13:BX13"/>
    <mergeCell ref="BF14:BK14"/>
    <mergeCell ref="BF15:BG15"/>
    <mergeCell ref="BH15:B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CP14:CP15"/>
    <mergeCell ref="CQ14:CQ15"/>
    <mergeCell ref="A16:CQ16"/>
    <mergeCell ref="A24:CQ24"/>
    <mergeCell ref="A28:CQ28"/>
    <mergeCell ref="A53:CQ53"/>
    <mergeCell ref="CE14:CE15"/>
    <mergeCell ref="CF14:CO14"/>
    <mergeCell ref="CF15:CG15"/>
    <mergeCell ref="CH15:CI15"/>
    <mergeCell ref="C54:C55"/>
    <mergeCell ref="A54:A55"/>
    <mergeCell ref="B54:B55"/>
    <mergeCell ref="C56:C57"/>
    <mergeCell ref="A56:A57"/>
    <mergeCell ref="B56:B57"/>
    <mergeCell ref="C58:C59"/>
    <mergeCell ref="A58:A59"/>
    <mergeCell ref="B58:B59"/>
    <mergeCell ref="C60:C61"/>
    <mergeCell ref="A60:A61"/>
    <mergeCell ref="B60:B61"/>
    <mergeCell ref="C62:C63"/>
    <mergeCell ref="A62:A63"/>
    <mergeCell ref="B62:B63"/>
    <mergeCell ref="C64:C65"/>
    <mergeCell ref="A64:A65"/>
    <mergeCell ref="B64:B65"/>
    <mergeCell ref="C66:C67"/>
    <mergeCell ref="A66:A67"/>
    <mergeCell ref="B66:B67"/>
    <mergeCell ref="A68:CQ68"/>
    <mergeCell ref="D75:E75"/>
    <mergeCell ref="D79:E79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Logistyka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2021-06-14T11:25:37Z</dcterms:created>
  <dcterms:modified xsi:type="dcterms:W3CDTF">2021-06-29T09:31:38Z</dcterms:modified>
</cp:coreProperties>
</file>